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lmerová\Documents\ROZPOČTY 2020\Ing. Vyžral\"/>
    </mc:Choice>
  </mc:AlternateContent>
  <xr:revisionPtr revIDLastSave="0" documentId="13_ncr:11_{6BA53093-7412-4EF0-A47A-DCBA324E9287}" xr6:coauthVersionLast="45" xr6:coauthVersionMax="45" xr10:uidLastSave="{00000000-0000-0000-0000-000000000000}"/>
  <bookViews>
    <workbookView xWindow="-108" yWindow="-108" windowWidth="23256" windowHeight="1401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01 Pol" sheetId="12" r:id="rId4"/>
    <sheet name="SO01 02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01 Pol'!$1:$7</definedName>
    <definedName name="_xlnm.Print_Titles" localSheetId="4">'SO01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01 Pol'!$A$1:$X$157</definedName>
    <definedName name="_xlnm.Print_Area" localSheetId="4">'SO01 02 Pol'!$A$1:$X$25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8" i="1" l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G42" i="1"/>
  <c r="F42" i="1"/>
  <c r="G41" i="1"/>
  <c r="F41" i="1"/>
  <c r="G40" i="1"/>
  <c r="F40" i="1"/>
  <c r="G39" i="1"/>
  <c r="F39" i="1"/>
  <c r="G15" i="13"/>
  <c r="BA13" i="13"/>
  <c r="BA11" i="13"/>
  <c r="BA10" i="13"/>
  <c r="G8" i="13"/>
  <c r="O8" i="13"/>
  <c r="G9" i="13"/>
  <c r="M9" i="13" s="1"/>
  <c r="M8" i="13" s="1"/>
  <c r="I9" i="13"/>
  <c r="I8" i="13" s="1"/>
  <c r="K9" i="13"/>
  <c r="K8" i="13" s="1"/>
  <c r="O9" i="13"/>
  <c r="Q9" i="13"/>
  <c r="Q8" i="13" s="1"/>
  <c r="V9" i="13"/>
  <c r="V8" i="13" s="1"/>
  <c r="AE15" i="13"/>
  <c r="AF15" i="13"/>
  <c r="G147" i="12"/>
  <c r="BA138" i="12"/>
  <c r="BA136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1" i="12"/>
  <c r="I11" i="12"/>
  <c r="I10" i="12" s="1"/>
  <c r="K11" i="12"/>
  <c r="M11" i="12"/>
  <c r="O11" i="12"/>
  <c r="Q11" i="12"/>
  <c r="Q10" i="12" s="1"/>
  <c r="V11" i="12"/>
  <c r="G13" i="12"/>
  <c r="G10" i="12" s="1"/>
  <c r="I13" i="12"/>
  <c r="K13" i="12"/>
  <c r="K10" i="12" s="1"/>
  <c r="O13" i="12"/>
  <c r="O10" i="12" s="1"/>
  <c r="Q13" i="12"/>
  <c r="V13" i="12"/>
  <c r="V10" i="12" s="1"/>
  <c r="G15" i="12"/>
  <c r="I15" i="12"/>
  <c r="K15" i="12"/>
  <c r="M15" i="12"/>
  <c r="O15" i="12"/>
  <c r="Q15" i="12"/>
  <c r="V15" i="12"/>
  <c r="G16" i="12"/>
  <c r="M16" i="12" s="1"/>
  <c r="I16" i="12"/>
  <c r="K16" i="12"/>
  <c r="O16" i="12"/>
  <c r="Q16" i="12"/>
  <c r="V16" i="12"/>
  <c r="G17" i="12"/>
  <c r="I17" i="12"/>
  <c r="K17" i="12"/>
  <c r="M17" i="12"/>
  <c r="O17" i="12"/>
  <c r="Q17" i="12"/>
  <c r="V17" i="12"/>
  <c r="G19" i="12"/>
  <c r="M19" i="12" s="1"/>
  <c r="I19" i="12"/>
  <c r="K19" i="12"/>
  <c r="O19" i="12"/>
  <c r="Q19" i="12"/>
  <c r="V19" i="12"/>
  <c r="G21" i="12"/>
  <c r="G20" i="12" s="1"/>
  <c r="I21" i="12"/>
  <c r="K21" i="12"/>
  <c r="K20" i="12" s="1"/>
  <c r="O21" i="12"/>
  <c r="O20" i="12" s="1"/>
  <c r="Q21" i="12"/>
  <c r="V21" i="12"/>
  <c r="V20" i="12" s="1"/>
  <c r="G23" i="12"/>
  <c r="I23" i="12"/>
  <c r="I20" i="12" s="1"/>
  <c r="K23" i="12"/>
  <c r="M23" i="12"/>
  <c r="O23" i="12"/>
  <c r="Q23" i="12"/>
  <c r="Q20" i="12" s="1"/>
  <c r="V23" i="12"/>
  <c r="G25" i="12"/>
  <c r="M25" i="12" s="1"/>
  <c r="I25" i="12"/>
  <c r="K25" i="12"/>
  <c r="O25" i="12"/>
  <c r="Q25" i="12"/>
  <c r="V25" i="12"/>
  <c r="G27" i="12"/>
  <c r="G26" i="12" s="1"/>
  <c r="I27" i="12"/>
  <c r="K27" i="12"/>
  <c r="K26" i="12" s="1"/>
  <c r="O27" i="12"/>
  <c r="O26" i="12" s="1"/>
  <c r="Q27" i="12"/>
  <c r="V27" i="12"/>
  <c r="V26" i="12" s="1"/>
  <c r="G30" i="12"/>
  <c r="I30" i="12"/>
  <c r="I26" i="12" s="1"/>
  <c r="K30" i="12"/>
  <c r="M30" i="12"/>
  <c r="O30" i="12"/>
  <c r="Q30" i="12"/>
  <c r="Q26" i="12" s="1"/>
  <c r="V30" i="12"/>
  <c r="G33" i="12"/>
  <c r="M33" i="12" s="1"/>
  <c r="I33" i="12"/>
  <c r="K33" i="12"/>
  <c r="O33" i="12"/>
  <c r="Q33" i="12"/>
  <c r="V33" i="12"/>
  <c r="G37" i="12"/>
  <c r="I37" i="12"/>
  <c r="K37" i="12"/>
  <c r="M37" i="12"/>
  <c r="O37" i="12"/>
  <c r="Q37" i="12"/>
  <c r="V37" i="12"/>
  <c r="G40" i="12"/>
  <c r="I40" i="12"/>
  <c r="I39" i="12" s="1"/>
  <c r="K40" i="12"/>
  <c r="M40" i="12"/>
  <c r="O40" i="12"/>
  <c r="Q40" i="12"/>
  <c r="Q39" i="12" s="1"/>
  <c r="V40" i="12"/>
  <c r="G42" i="12"/>
  <c r="M42" i="12" s="1"/>
  <c r="I42" i="12"/>
  <c r="K42" i="12"/>
  <c r="K39" i="12" s="1"/>
  <c r="O42" i="12"/>
  <c r="Q42" i="12"/>
  <c r="V42" i="12"/>
  <c r="V39" i="12" s="1"/>
  <c r="G44" i="12"/>
  <c r="I44" i="12"/>
  <c r="K44" i="12"/>
  <c r="M44" i="12"/>
  <c r="O44" i="12"/>
  <c r="Q44" i="12"/>
  <c r="V44" i="12"/>
  <c r="G46" i="12"/>
  <c r="G39" i="12" s="1"/>
  <c r="I46" i="12"/>
  <c r="K46" i="12"/>
  <c r="O46" i="12"/>
  <c r="O39" i="12" s="1"/>
  <c r="Q46" i="12"/>
  <c r="V46" i="12"/>
  <c r="G47" i="12"/>
  <c r="I47" i="12"/>
  <c r="K47" i="12"/>
  <c r="M47" i="12"/>
  <c r="O47" i="12"/>
  <c r="Q47" i="12"/>
  <c r="V47" i="12"/>
  <c r="G49" i="12"/>
  <c r="M49" i="12" s="1"/>
  <c r="I49" i="12"/>
  <c r="K49" i="12"/>
  <c r="O49" i="12"/>
  <c r="Q49" i="12"/>
  <c r="V49" i="12"/>
  <c r="G51" i="12"/>
  <c r="I51" i="12"/>
  <c r="K51" i="12"/>
  <c r="M51" i="12"/>
  <c r="O51" i="12"/>
  <c r="Q51" i="12"/>
  <c r="V51" i="12"/>
  <c r="G53" i="12"/>
  <c r="O53" i="12"/>
  <c r="G54" i="12"/>
  <c r="I54" i="12"/>
  <c r="I53" i="12" s="1"/>
  <c r="K54" i="12"/>
  <c r="M54" i="12"/>
  <c r="O54" i="12"/>
  <c r="Q54" i="12"/>
  <c r="Q53" i="12" s="1"/>
  <c r="V54" i="12"/>
  <c r="G56" i="12"/>
  <c r="M56" i="12" s="1"/>
  <c r="I56" i="12"/>
  <c r="K56" i="12"/>
  <c r="K53" i="12" s="1"/>
  <c r="O56" i="12"/>
  <c r="Q56" i="12"/>
  <c r="V56" i="12"/>
  <c r="V53" i="12" s="1"/>
  <c r="G58" i="12"/>
  <c r="I58" i="12"/>
  <c r="K58" i="12"/>
  <c r="M58" i="12"/>
  <c r="O58" i="12"/>
  <c r="Q58" i="12"/>
  <c r="V58" i="12"/>
  <c r="G60" i="12"/>
  <c r="O60" i="12"/>
  <c r="G61" i="12"/>
  <c r="I61" i="12"/>
  <c r="I60" i="12" s="1"/>
  <c r="K61" i="12"/>
  <c r="K60" i="12" s="1"/>
  <c r="M61" i="12"/>
  <c r="O61" i="12"/>
  <c r="Q61" i="12"/>
  <c r="Q60" i="12" s="1"/>
  <c r="V61" i="12"/>
  <c r="V60" i="12" s="1"/>
  <c r="G63" i="12"/>
  <c r="M63" i="12" s="1"/>
  <c r="I63" i="12"/>
  <c r="K63" i="12"/>
  <c r="O63" i="12"/>
  <c r="Q63" i="12"/>
  <c r="V63" i="12"/>
  <c r="G66" i="12"/>
  <c r="I66" i="12"/>
  <c r="K66" i="12"/>
  <c r="M66" i="12"/>
  <c r="O66" i="12"/>
  <c r="Q66" i="12"/>
  <c r="V66" i="12"/>
  <c r="G69" i="12"/>
  <c r="I69" i="12"/>
  <c r="I68" i="12" s="1"/>
  <c r="K69" i="12"/>
  <c r="K68" i="12" s="1"/>
  <c r="M69" i="12"/>
  <c r="O69" i="12"/>
  <c r="Q69" i="12"/>
  <c r="Q68" i="12" s="1"/>
  <c r="V69" i="12"/>
  <c r="V68" i="12" s="1"/>
  <c r="G71" i="12"/>
  <c r="I71" i="12"/>
  <c r="K71" i="12"/>
  <c r="M71" i="12"/>
  <c r="O71" i="12"/>
  <c r="Q71" i="12"/>
  <c r="V71" i="12"/>
  <c r="G72" i="12"/>
  <c r="I72" i="12"/>
  <c r="K72" i="12"/>
  <c r="M72" i="12"/>
  <c r="O72" i="12"/>
  <c r="Q72" i="12"/>
  <c r="V72" i="12"/>
  <c r="G75" i="12"/>
  <c r="G68" i="12" s="1"/>
  <c r="I75" i="12"/>
  <c r="K75" i="12"/>
  <c r="O75" i="12"/>
  <c r="O68" i="12" s="1"/>
  <c r="Q75" i="12"/>
  <c r="V75" i="12"/>
  <c r="G77" i="12"/>
  <c r="I77" i="12"/>
  <c r="K77" i="12"/>
  <c r="M77" i="12"/>
  <c r="O77" i="12"/>
  <c r="Q77" i="12"/>
  <c r="V77" i="12"/>
  <c r="G79" i="12"/>
  <c r="I79" i="12"/>
  <c r="K79" i="12"/>
  <c r="M79" i="12"/>
  <c r="O79" i="12"/>
  <c r="Q79" i="12"/>
  <c r="V79" i="12"/>
  <c r="G82" i="12"/>
  <c r="G81" i="12" s="1"/>
  <c r="I82" i="12"/>
  <c r="I81" i="12" s="1"/>
  <c r="K82" i="12"/>
  <c r="K81" i="12" s="1"/>
  <c r="O82" i="12"/>
  <c r="O81" i="12" s="1"/>
  <c r="Q82" i="12"/>
  <c r="Q81" i="12" s="1"/>
  <c r="V82" i="12"/>
  <c r="V81" i="12" s="1"/>
  <c r="G84" i="12"/>
  <c r="I84" i="12"/>
  <c r="K84" i="12"/>
  <c r="M84" i="12"/>
  <c r="O84" i="12"/>
  <c r="Q84" i="12"/>
  <c r="V84" i="12"/>
  <c r="G85" i="12"/>
  <c r="I85" i="12"/>
  <c r="K85" i="12"/>
  <c r="M85" i="12"/>
  <c r="O85" i="12"/>
  <c r="Q85" i="12"/>
  <c r="V85" i="12"/>
  <c r="G86" i="12"/>
  <c r="I86" i="12"/>
  <c r="K86" i="12"/>
  <c r="M86" i="12"/>
  <c r="O86" i="12"/>
  <c r="Q86" i="12"/>
  <c r="V86" i="12"/>
  <c r="G87" i="12"/>
  <c r="O87" i="12"/>
  <c r="G88" i="12"/>
  <c r="I88" i="12"/>
  <c r="I87" i="12" s="1"/>
  <c r="K88" i="12"/>
  <c r="K87" i="12" s="1"/>
  <c r="M88" i="12"/>
  <c r="M87" i="12" s="1"/>
  <c r="O88" i="12"/>
  <c r="Q88" i="12"/>
  <c r="Q87" i="12" s="1"/>
  <c r="V88" i="12"/>
  <c r="V87" i="12" s="1"/>
  <c r="G89" i="12"/>
  <c r="I89" i="12"/>
  <c r="K89" i="12"/>
  <c r="M89" i="12"/>
  <c r="O89" i="12"/>
  <c r="Q89" i="12"/>
  <c r="V89" i="12"/>
  <c r="G91" i="12"/>
  <c r="G90" i="12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I93" i="12"/>
  <c r="K93" i="12"/>
  <c r="M93" i="12"/>
  <c r="O93" i="12"/>
  <c r="Q93" i="12"/>
  <c r="V93" i="12"/>
  <c r="G95" i="12"/>
  <c r="I95" i="12"/>
  <c r="K95" i="12"/>
  <c r="M95" i="12"/>
  <c r="O95" i="12"/>
  <c r="Q95" i="12"/>
  <c r="V95" i="12"/>
  <c r="G97" i="12"/>
  <c r="I97" i="12"/>
  <c r="K97" i="12"/>
  <c r="M97" i="12"/>
  <c r="O97" i="12"/>
  <c r="Q97" i="12"/>
  <c r="V97" i="12"/>
  <c r="G98" i="12"/>
  <c r="M98" i="12" s="1"/>
  <c r="I98" i="12"/>
  <c r="K98" i="12"/>
  <c r="O98" i="12"/>
  <c r="Q98" i="12"/>
  <c r="V98" i="12"/>
  <c r="G99" i="12"/>
  <c r="I99" i="12"/>
  <c r="K99" i="12"/>
  <c r="M99" i="12"/>
  <c r="O99" i="12"/>
  <c r="Q99" i="12"/>
  <c r="V99" i="12"/>
  <c r="G100" i="12"/>
  <c r="I100" i="12"/>
  <c r="K100" i="12"/>
  <c r="M100" i="12"/>
  <c r="O100" i="12"/>
  <c r="Q100" i="12"/>
  <c r="V100" i="12"/>
  <c r="G102" i="12"/>
  <c r="G101" i="12" s="1"/>
  <c r="I102" i="12"/>
  <c r="I101" i="12" s="1"/>
  <c r="K102" i="12"/>
  <c r="K101" i="12" s="1"/>
  <c r="O102" i="12"/>
  <c r="O101" i="12" s="1"/>
  <c r="Q102" i="12"/>
  <c r="Q101" i="12" s="1"/>
  <c r="V102" i="12"/>
  <c r="V101" i="12" s="1"/>
  <c r="I103" i="12"/>
  <c r="Q103" i="12"/>
  <c r="G104" i="12"/>
  <c r="G103" i="12" s="1"/>
  <c r="I104" i="12"/>
  <c r="K104" i="12"/>
  <c r="K103" i="12" s="1"/>
  <c r="M104" i="12"/>
  <c r="M103" i="12" s="1"/>
  <c r="O104" i="12"/>
  <c r="O103" i="12" s="1"/>
  <c r="Q104" i="12"/>
  <c r="V104" i="12"/>
  <c r="V103" i="12" s="1"/>
  <c r="G107" i="12"/>
  <c r="G106" i="12" s="1"/>
  <c r="I107" i="12"/>
  <c r="I106" i="12" s="1"/>
  <c r="K107" i="12"/>
  <c r="K106" i="12" s="1"/>
  <c r="O107" i="12"/>
  <c r="O106" i="12" s="1"/>
  <c r="Q107" i="12"/>
  <c r="Q106" i="12" s="1"/>
  <c r="V107" i="12"/>
  <c r="V106" i="12" s="1"/>
  <c r="G110" i="12"/>
  <c r="I110" i="12"/>
  <c r="K110" i="12"/>
  <c r="M110" i="12"/>
  <c r="O110" i="12"/>
  <c r="Q110" i="12"/>
  <c r="V110" i="12"/>
  <c r="G113" i="12"/>
  <c r="I113" i="12"/>
  <c r="K113" i="12"/>
  <c r="M113" i="12"/>
  <c r="O113" i="12"/>
  <c r="Q113" i="12"/>
  <c r="V113" i="12"/>
  <c r="G115" i="12"/>
  <c r="I115" i="12"/>
  <c r="K115" i="12"/>
  <c r="M115" i="12"/>
  <c r="O115" i="12"/>
  <c r="Q115" i="12"/>
  <c r="V115" i="12"/>
  <c r="G117" i="12"/>
  <c r="M117" i="12" s="1"/>
  <c r="I117" i="12"/>
  <c r="K117" i="12"/>
  <c r="O117" i="12"/>
  <c r="Q117" i="12"/>
  <c r="V117" i="12"/>
  <c r="G119" i="12"/>
  <c r="I119" i="12"/>
  <c r="K119" i="12"/>
  <c r="M119" i="12"/>
  <c r="O119" i="12"/>
  <c r="Q119" i="12"/>
  <c r="V119" i="12"/>
  <c r="G120" i="12"/>
  <c r="I120" i="12"/>
  <c r="K120" i="12"/>
  <c r="M120" i="12"/>
  <c r="O120" i="12"/>
  <c r="Q120" i="12"/>
  <c r="V120" i="12"/>
  <c r="G123" i="12"/>
  <c r="I123" i="12"/>
  <c r="K123" i="12"/>
  <c r="M123" i="12"/>
  <c r="O123" i="12"/>
  <c r="Q123" i="12"/>
  <c r="V123" i="12"/>
  <c r="G124" i="12"/>
  <c r="O124" i="12"/>
  <c r="G125" i="12"/>
  <c r="I125" i="12"/>
  <c r="I124" i="12" s="1"/>
  <c r="K125" i="12"/>
  <c r="K124" i="12" s="1"/>
  <c r="M125" i="12"/>
  <c r="M124" i="12" s="1"/>
  <c r="O125" i="12"/>
  <c r="Q125" i="12"/>
  <c r="Q124" i="12" s="1"/>
  <c r="V125" i="12"/>
  <c r="V124" i="12" s="1"/>
  <c r="K126" i="12"/>
  <c r="V126" i="12"/>
  <c r="G127" i="12"/>
  <c r="G126" i="12" s="1"/>
  <c r="I127" i="12"/>
  <c r="I126" i="12" s="1"/>
  <c r="K127" i="12"/>
  <c r="M127" i="12"/>
  <c r="M126" i="12" s="1"/>
  <c r="O127" i="12"/>
  <c r="O126" i="12" s="1"/>
  <c r="Q127" i="12"/>
  <c r="Q126" i="12" s="1"/>
  <c r="V127" i="12"/>
  <c r="G129" i="12"/>
  <c r="I129" i="12"/>
  <c r="I128" i="12" s="1"/>
  <c r="K129" i="12"/>
  <c r="K128" i="12" s="1"/>
  <c r="M129" i="12"/>
  <c r="O129" i="12"/>
  <c r="Q129" i="12"/>
  <c r="Q128" i="12" s="1"/>
  <c r="V129" i="12"/>
  <c r="V128" i="12" s="1"/>
  <c r="G130" i="12"/>
  <c r="I130" i="12"/>
  <c r="K130" i="12"/>
  <c r="M130" i="12"/>
  <c r="O130" i="12"/>
  <c r="Q130" i="12"/>
  <c r="V130" i="12"/>
  <c r="G131" i="12"/>
  <c r="I131" i="12"/>
  <c r="K131" i="12"/>
  <c r="M131" i="12"/>
  <c r="O131" i="12"/>
  <c r="O128" i="12" s="1"/>
  <c r="Q131" i="12"/>
  <c r="V131" i="12"/>
  <c r="G132" i="12"/>
  <c r="AF147" i="12" s="1"/>
  <c r="I132" i="12"/>
  <c r="K132" i="12"/>
  <c r="O132" i="12"/>
  <c r="Q132" i="12"/>
  <c r="V132" i="12"/>
  <c r="G133" i="12"/>
  <c r="I133" i="12"/>
  <c r="K133" i="12"/>
  <c r="M133" i="12"/>
  <c r="O133" i="12"/>
  <c r="Q133" i="12"/>
  <c r="V133" i="12"/>
  <c r="G135" i="12"/>
  <c r="G134" i="12" s="1"/>
  <c r="I135" i="12"/>
  <c r="I134" i="12" s="1"/>
  <c r="K135" i="12"/>
  <c r="M135" i="12"/>
  <c r="O135" i="12"/>
  <c r="O134" i="12" s="1"/>
  <c r="Q135" i="12"/>
  <c r="Q134" i="12" s="1"/>
  <c r="V135" i="12"/>
  <c r="G137" i="12"/>
  <c r="M137" i="12" s="1"/>
  <c r="I137" i="12"/>
  <c r="K137" i="12"/>
  <c r="O137" i="12"/>
  <c r="Q137" i="12"/>
  <c r="V137" i="12"/>
  <c r="G139" i="12"/>
  <c r="I139" i="12"/>
  <c r="K139" i="12"/>
  <c r="K134" i="12" s="1"/>
  <c r="M139" i="12"/>
  <c r="O139" i="12"/>
  <c r="Q139" i="12"/>
  <c r="V139" i="12"/>
  <c r="V134" i="12" s="1"/>
  <c r="G140" i="12"/>
  <c r="I140" i="12"/>
  <c r="K140" i="12"/>
  <c r="M140" i="12"/>
  <c r="O140" i="12"/>
  <c r="Q140" i="12"/>
  <c r="V140" i="12"/>
  <c r="G142" i="12"/>
  <c r="O142" i="12"/>
  <c r="G143" i="12"/>
  <c r="M143" i="12" s="1"/>
  <c r="M142" i="12" s="1"/>
  <c r="I143" i="12"/>
  <c r="I142" i="12" s="1"/>
  <c r="K143" i="12"/>
  <c r="K142" i="12" s="1"/>
  <c r="O143" i="12"/>
  <c r="Q143" i="12"/>
  <c r="Q142" i="12" s="1"/>
  <c r="V143" i="12"/>
  <c r="V142" i="12" s="1"/>
  <c r="G144" i="12"/>
  <c r="I144" i="12"/>
  <c r="K144" i="12"/>
  <c r="M144" i="12"/>
  <c r="O144" i="12"/>
  <c r="Q144" i="12"/>
  <c r="V144" i="12"/>
  <c r="G145" i="12"/>
  <c r="I145" i="12"/>
  <c r="K145" i="12"/>
  <c r="M145" i="12"/>
  <c r="O145" i="12"/>
  <c r="Q145" i="12"/>
  <c r="V145" i="12"/>
  <c r="AE147" i="12"/>
  <c r="I20" i="1"/>
  <c r="I19" i="1"/>
  <c r="I18" i="1"/>
  <c r="I17" i="1"/>
  <c r="I16" i="1"/>
  <c r="I69" i="1"/>
  <c r="J68" i="1" s="1"/>
  <c r="J51" i="1"/>
  <c r="F43" i="1"/>
  <c r="G43" i="1"/>
  <c r="G25" i="1" s="1"/>
  <c r="A25" i="1" s="1"/>
  <c r="A26" i="1" s="1"/>
  <c r="G26" i="1" s="1"/>
  <c r="H42" i="1"/>
  <c r="I42" i="1" s="1"/>
  <c r="H41" i="1"/>
  <c r="I41" i="1" s="1"/>
  <c r="H40" i="1"/>
  <c r="I40" i="1" s="1"/>
  <c r="H39" i="1"/>
  <c r="H43" i="1" s="1"/>
  <c r="J59" i="1" l="1"/>
  <c r="J66" i="1"/>
  <c r="J53" i="1"/>
  <c r="J54" i="1"/>
  <c r="J56" i="1"/>
  <c r="J63" i="1"/>
  <c r="J55" i="1"/>
  <c r="J57" i="1"/>
  <c r="J58" i="1"/>
  <c r="J60" i="1"/>
  <c r="J61" i="1"/>
  <c r="J62" i="1"/>
  <c r="J64" i="1"/>
  <c r="J50" i="1"/>
  <c r="J65" i="1"/>
  <c r="J52" i="1"/>
  <c r="J67" i="1"/>
  <c r="G28" i="1"/>
  <c r="G23" i="1"/>
  <c r="M60" i="12"/>
  <c r="M134" i="12"/>
  <c r="M53" i="12"/>
  <c r="G128" i="12"/>
  <c r="M132" i="12"/>
  <c r="M128" i="12" s="1"/>
  <c r="M107" i="12"/>
  <c r="M106" i="12" s="1"/>
  <c r="M102" i="12"/>
  <c r="M101" i="12" s="1"/>
  <c r="M91" i="12"/>
  <c r="M90" i="12" s="1"/>
  <c r="M82" i="12"/>
  <c r="M81" i="12" s="1"/>
  <c r="M75" i="12"/>
  <c r="M68" i="12" s="1"/>
  <c r="M46" i="12"/>
  <c r="M39" i="12" s="1"/>
  <c r="M27" i="12"/>
  <c r="M26" i="12" s="1"/>
  <c r="M21" i="12"/>
  <c r="M20" i="12" s="1"/>
  <c r="M13" i="12"/>
  <c r="M10" i="12" s="1"/>
  <c r="I39" i="1"/>
  <c r="I43" i="1" s="1"/>
  <c r="I21" i="1"/>
  <c r="J28" i="1"/>
  <c r="J26" i="1"/>
  <c r="G38" i="1"/>
  <c r="F38" i="1"/>
  <c r="J23" i="1"/>
  <c r="J24" i="1"/>
  <c r="J25" i="1"/>
  <c r="J27" i="1"/>
  <c r="E24" i="1"/>
  <c r="E26" i="1"/>
  <c r="J69" i="1" l="1"/>
  <c r="A23" i="1"/>
  <c r="A24" i="1" s="1"/>
  <c r="G24" i="1" s="1"/>
  <c r="A27" i="1" s="1"/>
  <c r="A29" i="1" s="1"/>
  <c r="G29" i="1" s="1"/>
  <c r="G27" i="1" s="1"/>
  <c r="J42" i="1"/>
  <c r="J39" i="1"/>
  <c r="J43" i="1" s="1"/>
  <c r="J40" i="1"/>
  <c r="J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Jitka Melmerová</author>
  </authors>
  <commentList>
    <comment ref="S6" authorId="0" shapeId="0" xr:uid="{6A6DADD6-8310-435D-971F-FBEEB078075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B4D59C8-E693-4298-A7AA-FAC5369913A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Jitka Melmerová</author>
  </authors>
  <commentList>
    <comment ref="S6" authorId="0" shapeId="0" xr:uid="{5A95A3FA-42FC-432A-A7E8-A6FB403E594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8A22109-683C-4156-9EB0-E143C7DF2FB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<sst xmlns="http://schemas.openxmlformats.org/spreadsheetml/2006/main" count="914" uniqueCount="348">
  <si>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</si>
  <si>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</si>
  <si>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</si>
  <si>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</si>
  <si>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</si>
  <si>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</si>
  <si>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</si>
  <si>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</si>
  <si>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</si>
  <si>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</si>
  <si>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</si>
  <si>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</si>
  <si>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</si>
  <si>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</si>
  <si>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</si>
  <si>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</si>
  <si>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</si>
  <si>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</si>
  <si>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</si>
  <si>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</si>
  <si>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</si>
  <si>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</si>
  <si>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</si>
  <si>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</si>
  <si>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</si>
  <si>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</si>
  <si>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</si>
  <si>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</si>
  <si>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</si>
  <si>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</si>
  <si>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</si>
  <si>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</si>
  <si>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</si>
  <si>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</si>
  <si>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</si>
  <si>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</si>
  <si>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</si>
  <si>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</si>
  <si>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</si>
  <si>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</si>
  <si>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</si>
  <si>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</si>
  <si>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</si>
  <si>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2019/031</t>
  </si>
  <si>
    <t>DPN Opařany - elektrocentrála</t>
  </si>
  <si>
    <t>Dětská psychiatrická nemocnice Opařany</t>
  </si>
  <si>
    <t>121</t>
  </si>
  <si>
    <t>Opařany</t>
  </si>
  <si>
    <t>39161</t>
  </si>
  <si>
    <t>00667421</t>
  </si>
  <si>
    <t>CZ00667421</t>
  </si>
  <si>
    <t>Vyžral Marian, Ing.</t>
  </si>
  <si>
    <t>Svépomoc 691</t>
  </si>
  <si>
    <t>Sezimovo Ústí-Sezimovo Ústí</t>
  </si>
  <si>
    <t>39102</t>
  </si>
  <si>
    <t>76287831</t>
  </si>
  <si>
    <t>Stavba</t>
  </si>
  <si>
    <t>SO01</t>
  </si>
  <si>
    <t>Elektrocentrála</t>
  </si>
  <si>
    <t>01</t>
  </si>
  <si>
    <t>Stavební část</t>
  </si>
  <si>
    <t>02</t>
  </si>
  <si>
    <t>Celkem za stavbu</t>
  </si>
  <si>
    <t>CZK</t>
  </si>
  <si>
    <t>Rekapitulace dílů</t>
  </si>
  <si>
    <t>Typ dílu</t>
  </si>
  <si>
    <t>00010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</si>
  <si>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</si>
  <si>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</si>
  <si>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</si>
  <si>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</si>
  <si>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</si>
  <si>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</si>
  <si>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</si>
  <si>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</si>
  <si>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</si>
  <si>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</si>
  <si>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</si>
  <si>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</si>
  <si>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</si>
  <si>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</si>
  <si>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</si>
  <si>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</si>
  <si>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</si>
  <si>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</si>
  <si>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</si>
  <si>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</si>
  <si>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</si>
  <si>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</si>
  <si>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</si>
  <si>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</si>
  <si>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764</t>
  </si>
  <si>
    <t>Konstrukce klempířské</t>
  </si>
  <si>
    <t>7668</t>
  </si>
  <si>
    <t>Výplně otvorů</t>
  </si>
  <si>
    <t>767</t>
  </si>
  <si>
    <t>Konstrukce zámečnické</t>
  </si>
  <si>
    <t>M21</t>
  </si>
  <si>
    <t>Elektromontáže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</si>
  <si>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</si>
  <si>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</si>
  <si>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</si>
  <si>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</si>
  <si>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</si>
  <si>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</si>
  <si>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</si>
  <si>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</si>
  <si>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</si>
  <si>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</si>
  <si>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</si>
  <si>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</si>
  <si>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</si>
  <si>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</si>
  <si>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</si>
  <si>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</si>
  <si>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</si>
  <si>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</si>
  <si>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</si>
  <si>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</si>
  <si>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</si>
  <si>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</si>
  <si>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</si>
  <si>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</si>
  <si>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</si>
  <si>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</si>
  <si>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</si>
  <si>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</si>
  <si>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</si>
  <si>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Vytyčení pozemku pod stavbou + lavičky</t>
  </si>
  <si>
    <t>kpl</t>
  </si>
  <si>
    <t>Vlastní</t>
  </si>
  <si>
    <t>Indiv</t>
  </si>
  <si>
    <t>Práce</t>
  </si>
  <si>
    <t>POL1_1</t>
  </si>
  <si>
    <t>121101101R00</t>
  </si>
  <si>
    <t>Sejmutí ornice s přemístěním do 50 m</t>
  </si>
  <si>
    <t>m3</t>
  </si>
  <si>
    <t>RTS 20/ I</t>
  </si>
  <si>
    <t>0,15*3,3*6,3</t>
  </si>
  <si>
    <t>VV</t>
  </si>
  <si>
    <t>133201101R00</t>
  </si>
  <si>
    <t>Hloubení šachet v hor.3 do 100 m3</t>
  </si>
  <si>
    <t>POL1_</t>
  </si>
  <si>
    <t>0,9*0,5*0,5*6</t>
  </si>
  <si>
    <t>162701105R00</t>
  </si>
  <si>
    <t>Vodorovné přemístění výkopku z hor.1-4 do 10000 m</t>
  </si>
  <si>
    <t>171201201R00</t>
  </si>
  <si>
    <t>Uložení sypaniny na skl.-sypanina na výšku přes 2m</t>
  </si>
  <si>
    <t>181101102R00</t>
  </si>
  <si>
    <t>Úprava pláně v zářezech v hor. 1-4, se zhutněním</t>
  </si>
  <si>
    <t>m2</t>
  </si>
  <si>
    <t>3,3*6,3</t>
  </si>
  <si>
    <t>199000002R00</t>
  </si>
  <si>
    <t>Poplatek za skládku horniny 1- 4</t>
  </si>
  <si>
    <t>275311116R00</t>
  </si>
  <si>
    <t>Beton základ. patek prostý z cem. portlad. C 16/20</t>
  </si>
  <si>
    <t>275354111R00</t>
  </si>
  <si>
    <t>Bednění stěn základových patek zřízení</t>
  </si>
  <si>
    <t>0,2*0,5*4*6</t>
  </si>
  <si>
    <t>275354211R00</t>
  </si>
  <si>
    <t>Bednění základových patek odstranění</t>
  </si>
  <si>
    <t>311237372R00</t>
  </si>
  <si>
    <t>Zdivo z cihel keram. AKU P 15 na MC 15 tl. 20 cm</t>
  </si>
  <si>
    <t>2,5*(6,1+2,9*2)</t>
  </si>
  <si>
    <t>-1,1*2</t>
  </si>
  <si>
    <t>311941111R00</t>
  </si>
  <si>
    <t>Připojení zdí ke stáv.konstr.nerez kotvou na hmožd</t>
  </si>
  <si>
    <t>m</t>
  </si>
  <si>
    <t>Včetně dodávky kotev i spojovacího materiálu.</t>
  </si>
  <si>
    <t>POP</t>
  </si>
  <si>
    <t>2,5*2</t>
  </si>
  <si>
    <t>317167212R00</t>
  </si>
  <si>
    <t>Překlad Heluz vysoký, nosný 23,8/7/150 cm</t>
  </si>
  <si>
    <t>kus</t>
  </si>
  <si>
    <t>Včetně:</t>
  </si>
  <si>
    <t>- podepření plochých překladů v montážním stavu,</t>
  </si>
  <si>
    <t>- dodávky překladů.</t>
  </si>
  <si>
    <t>31794112</t>
  </si>
  <si>
    <t>Osazení ocelových válcovaných nosníků  č.14-22 včetně dodávky profilu I č. 22 vč. svaření a nátěru</t>
  </si>
  <si>
    <t>t</t>
  </si>
  <si>
    <t>0,0311*(6*2+3*2)</t>
  </si>
  <si>
    <t>411167242RT3</t>
  </si>
  <si>
    <t>Strop keram., OVN 62,5, tl.25 cm, nosník 2,25 - 3 m s Kari sítí KA 17 drát 4 mm oko 150x150 mm</t>
  </si>
  <si>
    <t>3,1*6,1</t>
  </si>
  <si>
    <t>411351801R00</t>
  </si>
  <si>
    <t>Bednění čel stropních desek, zřízení</t>
  </si>
  <si>
    <t>spád. beton : 3,1*2+6</t>
  </si>
  <si>
    <t>411351802R00</t>
  </si>
  <si>
    <t>Bednění čel stropních desek, odstranění</t>
  </si>
  <si>
    <t>RTS 19/ I</t>
  </si>
  <si>
    <t>413232211R00</t>
  </si>
  <si>
    <t>Zazdívka zhlaví strop. nosníků výšky do 15cm</t>
  </si>
  <si>
    <t>417237114R00</t>
  </si>
  <si>
    <t>Obezdění věnce brouš. věncovkou keram. 8/25, izol.</t>
  </si>
  <si>
    <t>3,1*2+6</t>
  </si>
  <si>
    <t>457311117R00</t>
  </si>
  <si>
    <t>Vyrovnávací beton výplňový nebo spádový C 20/25</t>
  </si>
  <si>
    <t>3,1*6,1*0,1</t>
  </si>
  <si>
    <t>417320019RAC</t>
  </si>
  <si>
    <t>Ztužující věnec ŽB beton C 12/15, 20 x 20 cm bednění, výztuž 150 kg/m3</t>
  </si>
  <si>
    <t>Agregovaná položka</t>
  </si>
  <si>
    <t>POL2_</t>
  </si>
  <si>
    <t>6,1+2,9*2</t>
  </si>
  <si>
    <t>610991111R00</t>
  </si>
  <si>
    <t>Zakrývání výplní vnitřních otvorů</t>
  </si>
  <si>
    <t>1*2</t>
  </si>
  <si>
    <t>610991004R00</t>
  </si>
  <si>
    <t>Začišťovací okenní lišta pro vnitř.omítku tl. 15mm</t>
  </si>
  <si>
    <t>1+2*2</t>
  </si>
  <si>
    <t>612473182R00</t>
  </si>
  <si>
    <t>Omítka vnitřního zdiva ze suché směsi, štuková vč. rohových lišt</t>
  </si>
  <si>
    <t>2,5*(5,6*2+2,9*2)</t>
  </si>
  <si>
    <t>620991121R00</t>
  </si>
  <si>
    <t>Zakrývání výplní vnějších otvorů z lešení</t>
  </si>
  <si>
    <t>1,1*2</t>
  </si>
  <si>
    <t>622412212R00</t>
  </si>
  <si>
    <t xml:space="preserve">Nátěr stěn vnějších, slož.1-2, silikátový </t>
  </si>
  <si>
    <t>včetně penetrace podkladu</t>
  </si>
  <si>
    <t>3,7*6,3+0,3*6,3+2,7*3,1*2</t>
  </si>
  <si>
    <t>622421143R00</t>
  </si>
  <si>
    <t>Omítka vnější stěn, MVC, štuková, složitost 1-2</t>
  </si>
  <si>
    <t>273351215R00</t>
  </si>
  <si>
    <t>Bednění stěn základových desek - zřízení</t>
  </si>
  <si>
    <t>0,1*(6,4+3,3*2)</t>
  </si>
  <si>
    <t>273351216R00</t>
  </si>
  <si>
    <t>Bednění stěn základových desek - odstranění</t>
  </si>
  <si>
    <t>631312611R00</t>
  </si>
  <si>
    <t>Mazanina betonová tl. 5 - 8 cm C 16/20</t>
  </si>
  <si>
    <t>Včetně vytvoření dilatačních spár, bez zaplnění.</t>
  </si>
  <si>
    <t>0,08*6,4*3,3</t>
  </si>
  <si>
    <t>631319161R00</t>
  </si>
  <si>
    <t>Příplatek za konečnou úpravu mazanin tl. 8 cm</t>
  </si>
  <si>
    <t>631319171R00</t>
  </si>
  <si>
    <t>Příplatek za stržení povrchu mazaniny tl. 8 cm</t>
  </si>
  <si>
    <t>631362021R00</t>
  </si>
  <si>
    <t>Výztuž mazanin svařovanou sítí z drátů Kari</t>
  </si>
  <si>
    <t>0,00536*6,4*3,3*1,15</t>
  </si>
  <si>
    <t>941941031R00</t>
  </si>
  <si>
    <t>Montáž lešení leh.řad.s podlahami,š.do 1 m, H 10 m</t>
  </si>
  <si>
    <t>2*(8+3,1*2)</t>
  </si>
  <si>
    <t>941941191R00</t>
  </si>
  <si>
    <t>Příplatek za každý měsíc použití lešení k pol.1031</t>
  </si>
  <si>
    <t>941941831R00</t>
  </si>
  <si>
    <t>Demontáž lešení leh.řad.s podlahami,š.1 m, H 10 m</t>
  </si>
  <si>
    <t>941955001R00</t>
  </si>
  <si>
    <t>Lešení lehké pomocné, výška podlahy do 1,2 m</t>
  </si>
  <si>
    <t>952901411R00</t>
  </si>
  <si>
    <t>Vyčištění ostatních objektů</t>
  </si>
  <si>
    <t>95001</t>
  </si>
  <si>
    <t>Stavební přípomoci pro EI</t>
  </si>
  <si>
    <t>973031324R00</t>
  </si>
  <si>
    <t>Vysekání kapes zeď cihel. MVC, pl. 0,1m2, hl. 15cm</t>
  </si>
  <si>
    <t>Včetně pomocného lešení o výšce podlahy do 1900 mm a pro zatížení do 1,5 kPa  (150 kg/m2).</t>
  </si>
  <si>
    <t>978015291R00</t>
  </si>
  <si>
    <t>Otlučení omítek vnějších MVC v složit.1-4 do 100 %</t>
  </si>
  <si>
    <t>3,7*6,3</t>
  </si>
  <si>
    <t>979081111R00</t>
  </si>
  <si>
    <t>Odvoz suti a vybour.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</si>
  <si>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</si>
  <si>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</si>
  <si>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</si>
  <si>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</si>
  <si>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</si>
  <si>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</si>
  <si>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</si>
  <si>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</si>
  <si>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</si>
  <si>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</si>
  <si>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</si>
  <si>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999281105R00</t>
  </si>
  <si>
    <t>Přesun hmot pro opravy a údržbu do výšky 6 m</t>
  </si>
  <si>
    <t>Přesun hmot</t>
  </si>
  <si>
    <t>POL7_</t>
  </si>
  <si>
    <t>711140012RAC</t>
  </si>
  <si>
    <t>Izolace proti vodě vodorovná přitavená, 1x 1x ALP, 1x asf. pás</t>
  </si>
  <si>
    <t>0,5*0,5*6</t>
  </si>
  <si>
    <t>764892310R00</t>
  </si>
  <si>
    <t xml:space="preserve">Falcované tabule, tl. 0,5 mm, na dřevo povrchová úprava PE </t>
  </si>
  <si>
    <t>včetně ochranného pásů, větrací mřížky, okapové lemovací lišty a spojovacích prostředků.</t>
  </si>
  <si>
    <t>6,1*3,3</t>
  </si>
  <si>
    <t>764906317RS1</t>
  </si>
  <si>
    <t xml:space="preserve">Lindab, štítové lemování  povrchová úprava PE </t>
  </si>
  <si>
    <t>včetně spojovacích prostředků.</t>
  </si>
  <si>
    <t>3,3*2</t>
  </si>
  <si>
    <t>764906318R00</t>
  </si>
  <si>
    <t xml:space="preserve">Lindab, lemování ke zdi podélné </t>
  </si>
  <si>
    <t>včetně těsnění a spojovacích prostředků.</t>
  </si>
  <si>
    <t>764908110R00</t>
  </si>
  <si>
    <t>Lindab odpadní trouby kruhové SROR, D 120 mm</t>
  </si>
  <si>
    <t>včetně kolena, objímky, mezikusu, spojovacího materiálu a zednické výpomoci.</t>
  </si>
  <si>
    <t>764908105R00</t>
  </si>
  <si>
    <t>Lindab žlab podokapní půlkruhový R,velikost 150 mm</t>
  </si>
  <si>
    <t>včetně háku, čela a spojky.</t>
  </si>
  <si>
    <t>764908102R00</t>
  </si>
  <si>
    <t>Lindab kotlík žlabový kónický SOK,vel.žlabu 150 mm</t>
  </si>
  <si>
    <t>765901108R00</t>
  </si>
  <si>
    <t>Fólie podstřešní paropropustná pružná, difuzně otevřená strukturovaná dělící vrstva pro šikmé střechy s plechovou krytinou</t>
  </si>
  <si>
    <t>Dodávka a montáž hydroizolační fólie včetně spojovacích prostředků.</t>
  </si>
  <si>
    <t>998764201R00</t>
  </si>
  <si>
    <t>Přesun hmot pro klempířské konstr., výšky do 6 m</t>
  </si>
  <si>
    <t>7666001</t>
  </si>
  <si>
    <t>D+M vstupních dveří 1100/2050 EI30 min. vč. zárubně, kování, zámku a klik</t>
  </si>
  <si>
    <t>767001</t>
  </si>
  <si>
    <t>D+M vstupních schodů vč. povrch. úpravy</t>
  </si>
  <si>
    <t>21001</t>
  </si>
  <si>
    <t>D+M zářivkového světla</t>
  </si>
  <si>
    <t>2104</t>
  </si>
  <si>
    <t>D+M rozvodů pro osvětlení, vypínače a zásuvky</t>
  </si>
  <si>
    <t>2105</t>
  </si>
  <si>
    <t>Dopojení na EI rozvod se sousedního objektu rozvodny</t>
  </si>
  <si>
    <t>2102</t>
  </si>
  <si>
    <t>Zásuvka 230V/16A, pod omítku IP20, bílá D+M</t>
  </si>
  <si>
    <t>ks</t>
  </si>
  <si>
    <t>R-položka</t>
  </si>
  <si>
    <t>POL12_0</t>
  </si>
  <si>
    <t>2103</t>
  </si>
  <si>
    <t>Vypínač jednopólový 230V/10A IP20 pod omítku D+M</t>
  </si>
  <si>
    <t>005122010R</t>
  </si>
  <si>
    <t xml:space="preserve">Provoz objednatele </t>
  </si>
  <si>
    <t>Soubor</t>
  </si>
  <si>
    <t>VRN</t>
  </si>
  <si>
    <t>POL99_2</t>
  </si>
  <si>
    <t>Náklady na ztížené provádění stavebních prací v důsledku nepřerušeného provozu na staveništi nebo v případech nepřerušeného provozu v objektech v nichž se stavební práce provádí.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</si>
  <si>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</si>
  <si>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</si>
  <si>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</si>
  <si>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1001T</t>
  </si>
  <si>
    <t xml:space="preserve">Kompletační činnost (IČD) </t>
  </si>
  <si>
    <t>005121 R</t>
  </si>
  <si>
    <t>Zařízení staveniště</t>
  </si>
  <si>
    <t>Veškeré náklady spojené s vybudováním, provozem a odstraněním zařízení staveniště.</t>
  </si>
  <si>
    <t>900 1</t>
  </si>
  <si>
    <t>PD - statické posouzení základové kce+nosné podlahy pro dodávanou elektrocentrálu dle dodávané technologie</t>
  </si>
  <si>
    <t>soub</t>
  </si>
  <si>
    <t>90002</t>
  </si>
  <si>
    <t>Vypracování PD skutečného stavu</t>
  </si>
  <si>
    <t>90003</t>
  </si>
  <si>
    <t>Geodetické zaměření objektu</t>
  </si>
  <si>
    <t>SUM</t>
  </si>
  <si>
    <t>Poznámky uchazeče k zadání</t>
  </si>
  <si>
    <t>POPUZIV</t>
  </si>
  <si>
    <t>END</t>
  </si>
  <si>
    <t>210001</t>
  </si>
  <si>
    <t xml:space="preserve">D+M kompletu elektrocentrály 175kVA/140kW s jmenovitým proudem 253 A </t>
  </si>
  <si>
    <t>- dodávka včetně komínů pro odkouření, prostupů stavebními konstrukcemi včetně stavebních prací a začištění.</t>
  </si>
  <si>
    <t>- dodávka včetně žaluzii pro sání a výdech + stavební přípomoce včetně dodávky systémových překladů zdiva</t>
  </si>
  <si>
    <t>- dodávka včetně odhlučňovacích vibračních bloků</t>
  </si>
  <si>
    <t>- dodávka + montáž kompletní dodávky elektrického napojení na stávající rozvodnu EI včetně zprovoznění, zaškolení obsluhy atd.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</si>
</sst>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0" fontId="19" fillId="0" borderId="0" xfId="0" applyNumberFormat="1" applyFont="1" applyAlignment="1">
      <alignment wrapTex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3" t="s">
        <v>41</v>
      </c>
      <c r="B2" s="73"/>
      <c r="C2" s="73"/>
      <c r="D2" s="73"/>
      <c r="E2" s="73"/>
      <c r="F2" s="73"/>
      <c r="G2" s="7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2"/>
  <sheetViews>
    <sheetView showGridLines="0" tabSelected="1" topLeftCell="B1" zoomScaleNormal="100" zoomScaleSheetLayoutView="75" workbookViewId="0">
      <selection activeCell="S14" sqref="S14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1" customWidth="1"/>
    <col min="4" max="4" width="13" style="51" customWidth="1"/>
    <col min="5" max="5" width="9.6640625" style="51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4" t="s">
        <v>4</v>
      </c>
      <c r="C1" s="75"/>
      <c r="D1" s="75"/>
      <c r="E1" s="75"/>
      <c r="F1" s="75"/>
      <c r="G1" s="75"/>
      <c r="H1" s="75"/>
      <c r="I1" s="75"/>
      <c r="J1" s="76"/>
    </row>
    <row r="2" spans="1:15" ht="36" customHeight="1" x14ac:dyDescent="0.25">
      <c r="A2" s="2"/>
      <c r="B2" s="105" t="s">
        <v>24</v>
      </c>
      <c r="C2" s="106"/>
      <c r="D2" s="107" t="s">
        <v>43</v>
      </c>
      <c r="E2" s="108" t="s">
        <v>44</v>
      </c>
      <c r="F2" s="109"/>
      <c r="G2" s="109"/>
      <c r="H2" s="109"/>
      <c r="I2" s="109"/>
      <c r="J2" s="110"/>
      <c r="O2" s="1"/>
    </row>
    <row r="3" spans="1:15" ht="27" hidden="1" customHeight="1" x14ac:dyDescent="0.25">
      <c r="A3" s="2"/>
      <c r="B3" s="111"/>
      <c r="C3" s="106"/>
      <c r="D3" s="112"/>
      <c r="E3" s="113"/>
      <c r="F3" s="114"/>
      <c r="G3" s="114"/>
      <c r="H3" s="114"/>
      <c r="I3" s="114"/>
      <c r="J3" s="115"/>
    </row>
    <row r="4" spans="1:15" ht="23.25" customHeight="1" x14ac:dyDescent="0.25">
      <c r="A4" s="2"/>
      <c r="B4" s="116"/>
      <c r="C4" s="117"/>
      <c r="D4" s="118"/>
      <c r="E4" s="119"/>
      <c r="F4" s="119"/>
      <c r="G4" s="119"/>
      <c r="H4" s="119"/>
      <c r="I4" s="119"/>
      <c r="J4" s="120"/>
    </row>
    <row r="5" spans="1:15" ht="24" customHeight="1" x14ac:dyDescent="0.25">
      <c r="A5" s="2"/>
      <c r="B5" s="31" t="s">
        <v>23</v>
      </c>
      <c r="D5" s="121" t="s">
        <v>45</v>
      </c>
      <c r="E5" s="88"/>
      <c r="F5" s="88"/>
      <c r="G5" s="88"/>
      <c r="H5" s="18" t="s">
        <v>42</v>
      </c>
      <c r="I5" s="125" t="s">
        <v>49</v>
      </c>
      <c r="J5" s="8"/>
    </row>
    <row r="6" spans="1:15" ht="15.75" customHeight="1" x14ac:dyDescent="0.25">
      <c r="A6" s="2"/>
      <c r="B6" s="28"/>
      <c r="C6" s="53"/>
      <c r="D6" s="122" t="s">
        <v>46</v>
      </c>
      <c r="E6" s="89"/>
      <c r="F6" s="89"/>
      <c r="G6" s="89"/>
      <c r="H6" s="18" t="s">
        <v>36</v>
      </c>
      <c r="I6" s="125" t="s">
        <v>50</v>
      </c>
      <c r="J6" s="8"/>
    </row>
    <row r="7" spans="1:15" ht="15.75" customHeight="1" x14ac:dyDescent="0.25">
      <c r="A7" s="2"/>
      <c r="B7" s="29"/>
      <c r="C7" s="54"/>
      <c r="D7" s="124" t="s">
        <v>48</v>
      </c>
      <c r="E7" s="123" t="s">
        <v>47</v>
      </c>
      <c r="F7" s="90"/>
      <c r="G7" s="9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126" t="s">
        <v>51</v>
      </c>
      <c r="H8" s="18" t="s">
        <v>42</v>
      </c>
      <c r="I8" s="125" t="s">
        <v>55</v>
      </c>
      <c r="J8" s="8"/>
    </row>
    <row r="9" spans="1:15" ht="15.75" hidden="1" customHeight="1" x14ac:dyDescent="0.25">
      <c r="A9" s="2"/>
      <c r="B9" s="2"/>
      <c r="D9" s="126" t="s">
        <v>52</v>
      </c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4"/>
      <c r="D10" s="124" t="s">
        <v>54</v>
      </c>
      <c r="E10" s="127" t="s">
        <v>53</v>
      </c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8"/>
      <c r="E11" s="128"/>
      <c r="F11" s="128"/>
      <c r="G11" s="128"/>
      <c r="H11" s="18" t="s">
        <v>42</v>
      </c>
      <c r="I11" s="133"/>
      <c r="J11" s="8"/>
    </row>
    <row r="12" spans="1:15" ht="15.75" customHeight="1" x14ac:dyDescent="0.25">
      <c r="A12" s="2"/>
      <c r="B12" s="28"/>
      <c r="C12" s="53"/>
      <c r="D12" s="129"/>
      <c r="E12" s="129"/>
      <c r="F12" s="129"/>
      <c r="G12" s="129"/>
      <c r="H12" s="18" t="s">
        <v>36</v>
      </c>
      <c r="I12" s="133"/>
      <c r="J12" s="8"/>
    </row>
    <row r="13" spans="1:15" ht="15.75" customHeight="1" x14ac:dyDescent="0.25">
      <c r="A13" s="2"/>
      <c r="B13" s="29"/>
      <c r="C13" s="54"/>
      <c r="D13" s="132"/>
      <c r="E13" s="130"/>
      <c r="F13" s="131"/>
      <c r="G13" s="131"/>
      <c r="H13" s="19"/>
      <c r="I13" s="23"/>
      <c r="J13" s="34"/>
    </row>
    <row r="14" spans="1:15" ht="24" customHeight="1" x14ac:dyDescent="0.25">
      <c r="A14" s="2"/>
      <c r="B14" s="43" t="s">
        <v>22</v>
      </c>
      <c r="C14" s="55"/>
      <c r="D14" s="56"/>
      <c r="E14" s="57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58"/>
      <c r="D15" s="52"/>
      <c r="E15" s="83"/>
      <c r="F15" s="83"/>
      <c r="G15" s="84"/>
      <c r="H15" s="84"/>
      <c r="I15" s="84" t="s">
        <v>31</v>
      </c>
      <c r="J15" s="85"/>
    </row>
    <row r="16" spans="1:15" ht="23.25" customHeight="1" x14ac:dyDescent="0.25">
      <c r="A16" s="195" t="s">
        <v>26</v>
      </c>
      <c r="B16" s="38" t="s">
        <v>26</v>
      </c>
      <c r="C16" s="59"/>
      <c r="D16" s="60"/>
      <c r="E16" s="80"/>
      <c r="F16" s="81"/>
      <c r="G16" s="80"/>
      <c r="H16" s="81"/>
      <c r="I16" s="80">
        <f>SUMIF(F50:F68,A16,I50:I68)+SUMIF(F50:F68,"PSU",I50:I68)</f>
        <v>0</v>
      </c>
      <c r="J16" s="82"/>
    </row>
    <row r="17" spans="1:10" ht="23.25" customHeight="1" x14ac:dyDescent="0.25">
      <c r="A17" s="195" t="s">
        <v>27</v>
      </c>
      <c r="B17" s="38" t="s">
        <v>27</v>
      </c>
      <c r="C17" s="59"/>
      <c r="D17" s="60"/>
      <c r="E17" s="80"/>
      <c r="F17" s="81"/>
      <c r="G17" s="80"/>
      <c r="H17" s="81"/>
      <c r="I17" s="80">
        <f>SUMIF(F50:F68,A17,I50:I68)</f>
        <v>0</v>
      </c>
      <c r="J17" s="82"/>
    </row>
    <row r="18" spans="1:10" ht="23.25" customHeight="1" x14ac:dyDescent="0.25">
      <c r="A18" s="195" t="s">
        <v>28</v>
      </c>
      <c r="B18" s="38" t="s">
        <v>28</v>
      </c>
      <c r="C18" s="59"/>
      <c r="D18" s="60"/>
      <c r="E18" s="80"/>
      <c r="F18" s="81"/>
      <c r="G18" s="80"/>
      <c r="H18" s="81"/>
      <c r="I18" s="80">
        <f>SUMIF(F50:F68,A18,I50:I68)</f>
        <v>0</v>
      </c>
      <c r="J18" s="82"/>
    </row>
    <row r="19" spans="1:10" ht="23.25" customHeight="1" x14ac:dyDescent="0.25">
      <c r="A19" s="195" t="s">
        <v>99</v>
      </c>
      <c r="B19" s="38" t="s">
        <v>29</v>
      </c>
      <c r="C19" s="59"/>
      <c r="D19" s="60"/>
      <c r="E19" s="80"/>
      <c r="F19" s="81"/>
      <c r="G19" s="80"/>
      <c r="H19" s="81"/>
      <c r="I19" s="80">
        <f>SUMIF(F50:F68,A19,I50:I68)</f>
        <v>0</v>
      </c>
      <c r="J19" s="82"/>
    </row>
    <row r="20" spans="1:10" ht="23.25" customHeight="1" x14ac:dyDescent="0.25">
      <c r="A20" s="195" t="s">
        <v>100</v>
      </c>
      <c r="B20" s="38" t="s">
        <v>30</v>
      </c>
      <c r="C20" s="59"/>
      <c r="D20" s="60"/>
      <c r="E20" s="80"/>
      <c r="F20" s="81"/>
      <c r="G20" s="80"/>
      <c r="H20" s="81"/>
      <c r="I20" s="80">
        <f>SUMIF(F50:F68,A20,I50:I68)</f>
        <v>0</v>
      </c>
      <c r="J20" s="82"/>
    </row>
    <row r="21" spans="1:10" ht="23.25" customHeight="1" x14ac:dyDescent="0.25">
      <c r="A21" s="2"/>
      <c r="B21" s="48" t="s">
        <v>31</v>
      </c>
      <c r="C21" s="61"/>
      <c r="D21" s="62"/>
      <c r="E21" s="86"/>
      <c r="F21" s="87"/>
      <c r="G21" s="86"/>
      <c r="H21" s="87"/>
      <c r="I21" s="86">
        <f>SUM(I16:J20)</f>
        <v>0</v>
      </c>
      <c r="J21" s="96"/>
    </row>
    <row r="22" spans="1:10" ht="33" customHeight="1" x14ac:dyDescent="0.25">
      <c r="A22" s="2"/>
      <c r="B22" s="42" t="s">
        <v>35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59"/>
      <c r="D23" s="60"/>
      <c r="E23" s="64">
        <v>15</v>
      </c>
      <c r="F23" s="39" t="s">
        <v>0</v>
      </c>
      <c r="G23" s="94">
        <f>ZakladDPHSniVypocet</f>
        <v>0</v>
      </c>
      <c r="H23" s="95"/>
      <c r="I23" s="95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59"/>
      <c r="D24" s="60"/>
      <c r="E24" s="64">
        <f>SazbaDPH1</f>
        <v>15</v>
      </c>
      <c r="F24" s="39" t="s">
        <v>0</v>
      </c>
      <c r="G24" s="92">
        <f>IF(A24&gt;50, ROUNDUP(A23, 0), ROUNDDOWN(A23, 0))</f>
        <v>0</v>
      </c>
      <c r="H24" s="93"/>
      <c r="I24" s="93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59"/>
      <c r="D25" s="60"/>
      <c r="E25" s="64">
        <v>21</v>
      </c>
      <c r="F25" s="39" t="s">
        <v>0</v>
      </c>
      <c r="G25" s="94">
        <f>ZakladDPHZaklVypocet</f>
        <v>0</v>
      </c>
      <c r="H25" s="95"/>
      <c r="I25" s="95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5"/>
      <c r="D26" s="52"/>
      <c r="E26" s="66">
        <f>SazbaDPH2</f>
        <v>21</v>
      </c>
      <c r="F26" s="30" t="s">
        <v>0</v>
      </c>
      <c r="G26" s="77">
        <f>IF(A26&gt;50, ROUNDUP(A25, 0), ROUNDDOWN(A25, 0))</f>
        <v>0</v>
      </c>
      <c r="H26" s="78"/>
      <c r="I26" s="78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67"/>
      <c r="D27" s="68"/>
      <c r="E27" s="67"/>
      <c r="F27" s="16"/>
      <c r="G27" s="79">
        <f>CenaCelkem-(ZakladDPHSni+DPHSni+ZakladDPHZakl+DPHZakl)</f>
        <v>0</v>
      </c>
      <c r="H27" s="79"/>
      <c r="I27" s="79"/>
      <c r="J27" s="41" t="str">
        <f t="shared" si="0"/>
        <v>CZK</v>
      </c>
    </row>
    <row r="28" spans="1:10" ht="27.75" hidden="1" customHeight="1" thickBot="1" x14ac:dyDescent="0.3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IF(A29&gt;50, ROUNDUP(A27, 0), ROUNDDOWN(A27, 0))</f>
        <v>0</v>
      </c>
      <c r="H29" s="173"/>
      <c r="I29" s="173"/>
      <c r="J29" s="174" t="s">
        <v>63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9" t="s">
        <v>12</v>
      </c>
      <c r="D32" s="70"/>
      <c r="E32" s="70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1"/>
      <c r="D34" s="97"/>
      <c r="E34" s="98"/>
      <c r="G34" s="99"/>
      <c r="H34" s="100"/>
      <c r="I34" s="100"/>
      <c r="J34" s="25"/>
    </row>
    <row r="35" spans="1:10" ht="12.75" customHeight="1" x14ac:dyDescent="0.25">
      <c r="A35" s="2"/>
      <c r="B35" s="2"/>
      <c r="D35" s="91" t="s">
        <v>2</v>
      </c>
      <c r="E35" s="91"/>
      <c r="H35" s="10" t="s">
        <v>3</v>
      </c>
      <c r="J35" s="9"/>
    </row>
    <row r="36" spans="1:10" ht="13.5" customHeight="1" thickBot="1" x14ac:dyDescent="0.3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customHeight="1" x14ac:dyDescent="0.25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5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5">
      <c r="A39" s="136">
        <v>1</v>
      </c>
      <c r="B39" s="146" t="s">
        <v>56</v>
      </c>
      <c r="C39" s="147"/>
      <c r="D39" s="147"/>
      <c r="E39" s="147"/>
      <c r="F39" s="148">
        <f>'SO01 01 Pol'!AE147+'SO01 02 Pol'!AE15</f>
        <v>0</v>
      </c>
      <c r="G39" s="149">
        <f>'SO01 01 Pol'!AF147+'SO01 02 Pol'!AF15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customHeight="1" x14ac:dyDescent="0.25">
      <c r="A40" s="136">
        <v>2</v>
      </c>
      <c r="B40" s="152" t="s">
        <v>57</v>
      </c>
      <c r="C40" s="153" t="s">
        <v>58</v>
      </c>
      <c r="D40" s="153"/>
      <c r="E40" s="153"/>
      <c r="F40" s="154">
        <f>'SO01 01 Pol'!AE147+'SO01 02 Pol'!AE15</f>
        <v>0</v>
      </c>
      <c r="G40" s="155">
        <f>'SO01 01 Pol'!AF147+'SO01 02 Pol'!AF15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customHeight="1" x14ac:dyDescent="0.25">
      <c r="A41" s="136">
        <v>3</v>
      </c>
      <c r="B41" s="157" t="s">
        <v>59</v>
      </c>
      <c r="C41" s="147" t="s">
        <v>60</v>
      </c>
      <c r="D41" s="147"/>
      <c r="E41" s="147"/>
      <c r="F41" s="158">
        <f>'SO01 01 Pol'!AE147</f>
        <v>0</v>
      </c>
      <c r="G41" s="150">
        <f>'SO01 01 Pol'!AF147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customHeight="1" x14ac:dyDescent="0.25">
      <c r="A42" s="136">
        <v>3</v>
      </c>
      <c r="B42" s="157" t="s">
        <v>61</v>
      </c>
      <c r="C42" s="147" t="s">
        <v>58</v>
      </c>
      <c r="D42" s="147"/>
      <c r="E42" s="147"/>
      <c r="F42" s="158">
        <f>'SO01 02 Pol'!AE15</f>
        <v>0</v>
      </c>
      <c r="G42" s="150">
        <f>'SO01 02 Pol'!AF15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10" ht="25.5" customHeight="1" x14ac:dyDescent="0.25">
      <c r="A43" s="136"/>
      <c r="B43" s="159" t="s">
        <v>62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7" spans="1:10" ht="15.6" x14ac:dyDescent="0.3">
      <c r="B47" s="175" t="s">
        <v>64</v>
      </c>
    </row>
    <row r="49" spans="1:10" ht="25.5" customHeight="1" x14ac:dyDescent="0.25">
      <c r="A49" s="177"/>
      <c r="B49" s="180" t="s">
        <v>18</v>
      </c>
      <c r="C49" s="180" t="s">
        <v>6</v>
      </c>
      <c r="D49" s="181"/>
      <c r="E49" s="181"/>
      <c r="F49" s="182" t="s">
        <v>65</v>
      </c>
      <c r="G49" s="182"/>
      <c r="H49" s="182"/>
      <c r="I49" s="182" t="s">
        <v>31</v>
      </c>
      <c r="J49" s="182" t="s">
        <v>0</v>
      </c>
    </row>
    <row r="50" spans="1:10" ht="36.75" customHeight="1" x14ac:dyDescent="0.25">
      <c r="A50" s="178"/>
      <c r="B50" s="183" t="s">
        <v>66</v>
      </c>
      <c r="C50" s="184" t="s">
        <v>30</v>
      </c>
      <c r="D50" s="185"/>
      <c r="E50" s="185"/>
      <c r="F50" s="191" t="s">
        <v>26</v>
      </c>
      <c r="G50" s="192"/>
      <c r="H50" s="192"/>
      <c r="I50" s="192">
        <f>'SO01 01 Pol'!G8</f>
        <v>0</v>
      </c>
      <c r="J50" s="189" t="str">
        <f>IF(I69=0,"",I50/I69*100)</f>
        <v/>
      </c>
    </row>
    <row r="51" spans="1:10" ht="36.75" customHeight="1" x14ac:dyDescent="0.25">
      <c r="A51" s="178"/>
      <c r="B51" s="183" t="s">
        <v>67</v>
      </c>
      <c r="C51" s="184" t="s">
        <v>68</v>
      </c>
      <c r="D51" s="185"/>
      <c r="E51" s="185"/>
      <c r="F51" s="191" t="s">
        <v>26</v>
      </c>
      <c r="G51" s="192"/>
      <c r="H51" s="192"/>
      <c r="I51" s="192">
        <f>'SO01 01 Pol'!G10</f>
        <v>0</v>
      </c>
      <c r="J51" s="189" t="str">
        <f>IF(I69=0,"",I51/I69*100)</f>
        <v/>
      </c>
    </row>
    <row r="52" spans="1:10" ht="36.75" customHeight="1" x14ac:dyDescent="0.25">
      <c r="A52" s="178"/>
      <c r="B52" s="183" t="s">
        <v>69</v>
      </c>
      <c r="C52" s="184" t="s">
        <v>70</v>
      </c>
      <c r="D52" s="185"/>
      <c r="E52" s="185"/>
      <c r="F52" s="191" t="s">
        <v>26</v>
      </c>
      <c r="G52" s="192"/>
      <c r="H52" s="192"/>
      <c r="I52" s="192">
        <f>'SO01 01 Pol'!G20</f>
        <v>0</v>
      </c>
      <c r="J52" s="189" t="str">
        <f>IF(I69=0,"",I52/I69*100)</f>
        <v/>
      </c>
    </row>
    <row r="53" spans="1:10" ht="36.75" customHeight="1" x14ac:dyDescent="0.25">
      <c r="A53" s="178"/>
      <c r="B53" s="183" t="s">
        <v>71</v>
      </c>
      <c r="C53" s="184" t="s">
        <v>72</v>
      </c>
      <c r="D53" s="185"/>
      <c r="E53" s="185"/>
      <c r="F53" s="191" t="s">
        <v>26</v>
      </c>
      <c r="G53" s="192"/>
      <c r="H53" s="192"/>
      <c r="I53" s="192">
        <f>'SO01 01 Pol'!G26</f>
        <v>0</v>
      </c>
      <c r="J53" s="189" t="str">
        <f>IF(I69=0,"",I53/I69*100)</f>
        <v/>
      </c>
    </row>
    <row r="54" spans="1:10" ht="36.75" customHeight="1" x14ac:dyDescent="0.25">
      <c r="A54" s="178"/>
      <c r="B54" s="183" t="s">
        <v>73</v>
      </c>
      <c r="C54" s="184" t="s">
        <v>74</v>
      </c>
      <c r="D54" s="185"/>
      <c r="E54" s="185"/>
      <c r="F54" s="191" t="s">
        <v>26</v>
      </c>
      <c r="G54" s="192"/>
      <c r="H54" s="192"/>
      <c r="I54" s="192">
        <f>'SO01 01 Pol'!G39</f>
        <v>0</v>
      </c>
      <c r="J54" s="189" t="str">
        <f>IF(I69=0,"",I54/I69*100)</f>
        <v/>
      </c>
    </row>
    <row r="55" spans="1:10" ht="36.75" customHeight="1" x14ac:dyDescent="0.25">
      <c r="A55" s="178"/>
      <c r="B55" s="183" t="s">
        <v>75</v>
      </c>
      <c r="C55" s="184" t="s">
        <v>76</v>
      </c>
      <c r="D55" s="185"/>
      <c r="E55" s="185"/>
      <c r="F55" s="191" t="s">
        <v>26</v>
      </c>
      <c r="G55" s="192"/>
      <c r="H55" s="192"/>
      <c r="I55" s="192">
        <f>'SO01 01 Pol'!G53</f>
        <v>0</v>
      </c>
      <c r="J55" s="189" t="str">
        <f>IF(I69=0,"",I55/I69*100)</f>
        <v/>
      </c>
    </row>
    <row r="56" spans="1:10" ht="36.75" customHeight="1" x14ac:dyDescent="0.25">
      <c r="A56" s="178"/>
      <c r="B56" s="183" t="s">
        <v>77</v>
      </c>
      <c r="C56" s="184" t="s">
        <v>78</v>
      </c>
      <c r="D56" s="185"/>
      <c r="E56" s="185"/>
      <c r="F56" s="191" t="s">
        <v>26</v>
      </c>
      <c r="G56" s="192"/>
      <c r="H56" s="192"/>
      <c r="I56" s="192">
        <f>'SO01 01 Pol'!G60</f>
        <v>0</v>
      </c>
      <c r="J56" s="189" t="str">
        <f>IF(I69=0,"",I56/I69*100)</f>
        <v/>
      </c>
    </row>
    <row r="57" spans="1:10" ht="36.75" customHeight="1" x14ac:dyDescent="0.25">
      <c r="A57" s="178"/>
      <c r="B57" s="183" t="s">
        <v>79</v>
      </c>
      <c r="C57" s="184" t="s">
        <v>80</v>
      </c>
      <c r="D57" s="185"/>
      <c r="E57" s="185"/>
      <c r="F57" s="191" t="s">
        <v>26</v>
      </c>
      <c r="G57" s="192"/>
      <c r="H57" s="192"/>
      <c r="I57" s="192">
        <f>'SO01 01 Pol'!G68</f>
        <v>0</v>
      </c>
      <c r="J57" s="189" t="str">
        <f>IF(I69=0,"",I57/I69*100)</f>
        <v/>
      </c>
    </row>
    <row r="58" spans="1:10" ht="36.75" customHeight="1" x14ac:dyDescent="0.25">
      <c r="A58" s="178"/>
      <c r="B58" s="183" t="s">
        <v>81</v>
      </c>
      <c r="C58" s="184" t="s">
        <v>82</v>
      </c>
      <c r="D58" s="185"/>
      <c r="E58" s="185"/>
      <c r="F58" s="191" t="s">
        <v>26</v>
      </c>
      <c r="G58" s="192"/>
      <c r="H58" s="192"/>
      <c r="I58" s="192">
        <f>'SO01 01 Pol'!G81</f>
        <v>0</v>
      </c>
      <c r="J58" s="189" t="str">
        <f>IF(I69=0,"",I58/I69*100)</f>
        <v/>
      </c>
    </row>
    <row r="59" spans="1:10" ht="36.75" customHeight="1" x14ac:dyDescent="0.25">
      <c r="A59" s="178"/>
      <c r="B59" s="183" t="s">
        <v>83</v>
      </c>
      <c r="C59" s="184" t="s">
        <v>84</v>
      </c>
      <c r="D59" s="185"/>
      <c r="E59" s="185"/>
      <c r="F59" s="191" t="s">
        <v>26</v>
      </c>
      <c r="G59" s="192"/>
      <c r="H59" s="192"/>
      <c r="I59" s="192">
        <f>'SO01 01 Pol'!G87</f>
        <v>0</v>
      </c>
      <c r="J59" s="189" t="str">
        <f>IF(I69=0,"",I59/I69*100)</f>
        <v/>
      </c>
    </row>
    <row r="60" spans="1:10" ht="36.75" customHeight="1" x14ac:dyDescent="0.25">
      <c r="A60" s="178"/>
      <c r="B60" s="183" t="s">
        <v>85</v>
      </c>
      <c r="C60" s="184" t="s">
        <v>86</v>
      </c>
      <c r="D60" s="185"/>
      <c r="E60" s="185"/>
      <c r="F60" s="191" t="s">
        <v>26</v>
      </c>
      <c r="G60" s="192"/>
      <c r="H60" s="192"/>
      <c r="I60" s="192">
        <f>'SO01 01 Pol'!G90</f>
        <v>0</v>
      </c>
      <c r="J60" s="189" t="str">
        <f>IF(I69=0,"",I60/I69*100)</f>
        <v/>
      </c>
    </row>
    <row r="61" spans="1:10" ht="36.75" customHeight="1" x14ac:dyDescent="0.25">
      <c r="A61" s="178"/>
      <c r="B61" s="183" t="s">
        <v>87</v>
      </c>
      <c r="C61" s="184" t="s">
        <v>88</v>
      </c>
      <c r="D61" s="185"/>
      <c r="E61" s="185"/>
      <c r="F61" s="191" t="s">
        <v>26</v>
      </c>
      <c r="G61" s="192"/>
      <c r="H61" s="192"/>
      <c r="I61" s="192">
        <f>'SO01 01 Pol'!G101</f>
        <v>0</v>
      </c>
      <c r="J61" s="189" t="str">
        <f>IF(I69=0,"",I61/I69*100)</f>
        <v/>
      </c>
    </row>
    <row r="62" spans="1:10" ht="36.75" customHeight="1" x14ac:dyDescent="0.25">
      <c r="A62" s="178"/>
      <c r="B62" s="183" t="s">
        <v>89</v>
      </c>
      <c r="C62" s="184" t="s">
        <v>90</v>
      </c>
      <c r="D62" s="185"/>
      <c r="E62" s="185"/>
      <c r="F62" s="191" t="s">
        <v>27</v>
      </c>
      <c r="G62" s="192"/>
      <c r="H62" s="192"/>
      <c r="I62" s="192">
        <f>'SO01 01 Pol'!G103</f>
        <v>0</v>
      </c>
      <c r="J62" s="189" t="str">
        <f>IF(I69=0,"",I62/I69*100)</f>
        <v/>
      </c>
    </row>
    <row r="63" spans="1:10" ht="36.75" customHeight="1" x14ac:dyDescent="0.25">
      <c r="A63" s="178"/>
      <c r="B63" s="183" t="s">
        <v>91</v>
      </c>
      <c r="C63" s="184" t="s">
        <v>92</v>
      </c>
      <c r="D63" s="185"/>
      <c r="E63" s="185"/>
      <c r="F63" s="191" t="s">
        <v>27</v>
      </c>
      <c r="G63" s="192"/>
      <c r="H63" s="192"/>
      <c r="I63" s="192">
        <f>'SO01 01 Pol'!G106</f>
        <v>0</v>
      </c>
      <c r="J63" s="189" t="str">
        <f>IF(I69=0,"",I63/I69*100)</f>
        <v/>
      </c>
    </row>
    <row r="64" spans="1:10" ht="36.75" customHeight="1" x14ac:dyDescent="0.25">
      <c r="A64" s="178"/>
      <c r="B64" s="183" t="s">
        <v>93</v>
      </c>
      <c r="C64" s="184" t="s">
        <v>94</v>
      </c>
      <c r="D64" s="185"/>
      <c r="E64" s="185"/>
      <c r="F64" s="191" t="s">
        <v>27</v>
      </c>
      <c r="G64" s="192"/>
      <c r="H64" s="192"/>
      <c r="I64" s="192">
        <f>'SO01 01 Pol'!G124</f>
        <v>0</v>
      </c>
      <c r="J64" s="189" t="str">
        <f>IF(I69=0,"",I64/I69*100)</f>
        <v/>
      </c>
    </row>
    <row r="65" spans="1:10" ht="36.75" customHeight="1" x14ac:dyDescent="0.25">
      <c r="A65" s="178"/>
      <c r="B65" s="183" t="s">
        <v>95</v>
      </c>
      <c r="C65" s="184" t="s">
        <v>96</v>
      </c>
      <c r="D65" s="185"/>
      <c r="E65" s="185"/>
      <c r="F65" s="191" t="s">
        <v>27</v>
      </c>
      <c r="G65" s="192"/>
      <c r="H65" s="192"/>
      <c r="I65" s="192">
        <f>'SO01 01 Pol'!G126</f>
        <v>0</v>
      </c>
      <c r="J65" s="189" t="str">
        <f>IF(I69=0,"",I65/I69*100)</f>
        <v/>
      </c>
    </row>
    <row r="66" spans="1:10" ht="36.75" customHeight="1" x14ac:dyDescent="0.25">
      <c r="A66" s="178"/>
      <c r="B66" s="183" t="s">
        <v>97</v>
      </c>
      <c r="C66" s="184" t="s">
        <v>98</v>
      </c>
      <c r="D66" s="185"/>
      <c r="E66" s="185"/>
      <c r="F66" s="191" t="s">
        <v>28</v>
      </c>
      <c r="G66" s="192"/>
      <c r="H66" s="192"/>
      <c r="I66" s="192">
        <f>'SO01 01 Pol'!G128+'SO01 02 Pol'!G8</f>
        <v>0</v>
      </c>
      <c r="J66" s="189" t="str">
        <f>IF(I69=0,"",I66/I69*100)</f>
        <v/>
      </c>
    </row>
    <row r="67" spans="1:10" ht="36.75" customHeight="1" x14ac:dyDescent="0.25">
      <c r="A67" s="178"/>
      <c r="B67" s="183" t="s">
        <v>99</v>
      </c>
      <c r="C67" s="184" t="s">
        <v>29</v>
      </c>
      <c r="D67" s="185"/>
      <c r="E67" s="185"/>
      <c r="F67" s="191" t="s">
        <v>99</v>
      </c>
      <c r="G67" s="192"/>
      <c r="H67" s="192"/>
      <c r="I67" s="192">
        <f>'SO01 01 Pol'!G134</f>
        <v>0</v>
      </c>
      <c r="J67" s="189" t="str">
        <f>IF(I69=0,"",I67/I69*100)</f>
        <v/>
      </c>
    </row>
    <row r="68" spans="1:10" ht="36.75" customHeight="1" x14ac:dyDescent="0.25">
      <c r="A68" s="178"/>
      <c r="B68" s="183" t="s">
        <v>100</v>
      </c>
      <c r="C68" s="184" t="s">
        <v>30</v>
      </c>
      <c r="D68" s="185"/>
      <c r="E68" s="185"/>
      <c r="F68" s="191" t="s">
        <v>100</v>
      </c>
      <c r="G68" s="192"/>
      <c r="H68" s="192"/>
      <c r="I68" s="192">
        <f>'SO01 01 Pol'!G142</f>
        <v>0</v>
      </c>
      <c r="J68" s="189" t="str">
        <f>IF(I69=0,"",I68/I69*100)</f>
        <v/>
      </c>
    </row>
    <row r="69" spans="1:10" ht="25.5" customHeight="1" x14ac:dyDescent="0.25">
      <c r="A69" s="179"/>
      <c r="B69" s="186" t="s">
        <v>1</v>
      </c>
      <c r="C69" s="187"/>
      <c r="D69" s="188"/>
      <c r="E69" s="188"/>
      <c r="F69" s="193"/>
      <c r="G69" s="194"/>
      <c r="H69" s="194"/>
      <c r="I69" s="194">
        <f>SUM(I50:I68)</f>
        <v>0</v>
      </c>
      <c r="J69" s="190">
        <f>SUM(J50:J68)</f>
        <v>0</v>
      </c>
    </row>
    <row r="70" spans="1:10" x14ac:dyDescent="0.25">
      <c r="F70" s="134"/>
      <c r="G70" s="134"/>
      <c r="H70" s="134"/>
      <c r="I70" s="134"/>
      <c r="J70" s="135"/>
    </row>
    <row r="71" spans="1:10" x14ac:dyDescent="0.25">
      <c r="F71" s="134"/>
      <c r="G71" s="134"/>
      <c r="H71" s="134"/>
      <c r="I71" s="134"/>
      <c r="J71" s="135"/>
    </row>
    <row r="72" spans="1:10" x14ac:dyDescent="0.25">
      <c r="F72" s="134"/>
      <c r="G72" s="134"/>
      <c r="H72" s="134"/>
      <c r="I72" s="134"/>
      <c r="J72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C65:E65"/>
    <mergeCell ref="C66:E66"/>
    <mergeCell ref="C67:E67"/>
    <mergeCell ref="C68:E68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1" t="s">
        <v>7</v>
      </c>
      <c r="B1" s="101"/>
      <c r="C1" s="102"/>
      <c r="D1" s="101"/>
      <c r="E1" s="101"/>
      <c r="F1" s="101"/>
      <c r="G1" s="101"/>
    </row>
    <row r="2" spans="1:7" ht="24.9" customHeight="1" x14ac:dyDescent="0.25">
      <c r="A2" s="50" t="s">
        <v>8</v>
      </c>
      <c r="B2" s="49"/>
      <c r="C2" s="103"/>
      <c r="D2" s="103"/>
      <c r="E2" s="103"/>
      <c r="F2" s="103"/>
      <c r="G2" s="104"/>
    </row>
    <row r="3" spans="1:7" ht="24.9" customHeight="1" x14ac:dyDescent="0.25">
      <c r="A3" s="50" t="s">
        <v>9</v>
      </c>
      <c r="B3" s="49"/>
      <c r="C3" s="103"/>
      <c r="D3" s="103"/>
      <c r="E3" s="103"/>
      <c r="F3" s="103"/>
      <c r="G3" s="104"/>
    </row>
    <row r="4" spans="1:7" ht="24.9" customHeight="1" x14ac:dyDescent="0.25">
      <c r="A4" s="50" t="s">
        <v>10</v>
      </c>
      <c r="B4" s="49"/>
      <c r="C4" s="103"/>
      <c r="D4" s="103"/>
      <c r="E4" s="103"/>
      <c r="F4" s="103"/>
      <c r="G4" s="104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B819-C9DA-4B4D-9C9F-A4ECEC2AD2A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76" customWidth="1"/>
    <col min="3" max="3" width="38.33203125" style="17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6" t="s">
        <v>7</v>
      </c>
      <c r="B1" s="196"/>
      <c r="C1" s="196"/>
      <c r="D1" s="196"/>
      <c r="E1" s="196"/>
      <c r="F1" s="196"/>
      <c r="G1" s="196"/>
      <c r="AG1" t="s">
        <v>101</v>
      </c>
    </row>
    <row r="2" spans="1:60" ht="25.05" customHeight="1" x14ac:dyDescent="0.25">
      <c r="A2" s="197" t="s">
        <v>8</v>
      </c>
      <c r="B2" s="49" t="s">
        <v>43</v>
      </c>
      <c r="C2" s="200" t="s">
        <v>44</v>
      </c>
      <c r="D2" s="198"/>
      <c r="E2" s="198"/>
      <c r="F2" s="198"/>
      <c r="G2" s="199"/>
      <c r="AG2" t="s">
        <v>102</v>
      </c>
    </row>
    <row r="3" spans="1:60" ht="25.05" customHeight="1" x14ac:dyDescent="0.25">
      <c r="A3" s="197" t="s">
        <v>9</v>
      </c>
      <c r="B3" s="49" t="s">
        <v>57</v>
      </c>
      <c r="C3" s="200" t="s">
        <v>58</v>
      </c>
      <c r="D3" s="198"/>
      <c r="E3" s="198"/>
      <c r="F3" s="198"/>
      <c r="G3" s="199"/>
      <c r="AC3" s="176" t="s">
        <v>102</v>
      </c>
      <c r="AG3" t="s">
        <v>103</v>
      </c>
    </row>
    <row r="4" spans="1:60" ht="25.05" customHeight="1" x14ac:dyDescent="0.25">
      <c r="A4" s="201" t="s">
        <v>10</v>
      </c>
      <c r="B4" s="202" t="s">
        <v>59</v>
      </c>
      <c r="C4" s="203" t="s">
        <v>60</v>
      </c>
      <c r="D4" s="204"/>
      <c r="E4" s="204"/>
      <c r="F4" s="204"/>
      <c r="G4" s="205"/>
      <c r="AG4" t="s">
        <v>104</v>
      </c>
    </row>
    <row r="5" spans="1:60" x14ac:dyDescent="0.25">
      <c r="D5" s="10"/>
    </row>
    <row r="6" spans="1:60" ht="39.6" x14ac:dyDescent="0.25">
      <c r="A6" s="207" t="s">
        <v>105</v>
      </c>
      <c r="B6" s="209" t="s">
        <v>106</v>
      </c>
      <c r="C6" s="209" t="s">
        <v>107</v>
      </c>
      <c r="D6" s="208" t="s">
        <v>108</v>
      </c>
      <c r="E6" s="207" t="s">
        <v>109</v>
      </c>
      <c r="F6" s="206" t="s">
        <v>110</v>
      </c>
      <c r="G6" s="207" t="s">
        <v>31</v>
      </c>
      <c r="H6" s="210" t="s">
        <v>32</v>
      </c>
      <c r="I6" s="210" t="s">
        <v>111</v>
      </c>
      <c r="J6" s="210" t="s">
        <v>33</v>
      </c>
      <c r="K6" s="210" t="s">
        <v>112</v>
      </c>
      <c r="L6" s="210" t="s">
        <v>113</v>
      </c>
      <c r="M6" s="210" t="s">
        <v>114</v>
      </c>
      <c r="N6" s="210" t="s">
        <v>115</v>
      </c>
      <c r="O6" s="210" t="s">
        <v>116</v>
      </c>
      <c r="P6" s="210" t="s">
        <v>117</v>
      </c>
      <c r="Q6" s="210" t="s">
        <v>118</v>
      </c>
      <c r="R6" s="210" t="s">
        <v>119</v>
      </c>
      <c r="S6" s="210" t="s">
        <v>120</v>
      </c>
      <c r="T6" s="210" t="s">
        <v>121</v>
      </c>
      <c r="U6" s="210" t="s">
        <v>122</v>
      </c>
      <c r="V6" s="210" t="s">
        <v>123</v>
      </c>
      <c r="W6" s="210" t="s">
        <v>124</v>
      </c>
      <c r="X6" s="210" t="s">
        <v>125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</row>
    <row r="8" spans="1:60" x14ac:dyDescent="0.25">
      <c r="A8" s="236" t="s">
        <v>126</v>
      </c>
      <c r="B8" s="237" t="s">
        <v>66</v>
      </c>
      <c r="C8" s="259" t="s">
        <v>30</v>
      </c>
      <c r="D8" s="238"/>
      <c r="E8" s="239"/>
      <c r="F8" s="240"/>
      <c r="G8" s="241">
        <f>SUMIF(AG9:AG9,"&lt;&gt;NOR",G9:G9)</f>
        <v>0</v>
      </c>
      <c r="H8" s="235"/>
      <c r="I8" s="235">
        <f>SUM(I9:I9)</f>
        <v>0</v>
      </c>
      <c r="J8" s="235"/>
      <c r="K8" s="235">
        <f>SUM(K9:K9)</f>
        <v>0</v>
      </c>
      <c r="L8" s="235"/>
      <c r="M8" s="235">
        <f>SUM(M9:M9)</f>
        <v>0</v>
      </c>
      <c r="N8" s="235"/>
      <c r="O8" s="235">
        <f>SUM(O9:O9)</f>
        <v>0</v>
      </c>
      <c r="P8" s="235"/>
      <c r="Q8" s="235">
        <f>SUM(Q9:Q9)</f>
        <v>0</v>
      </c>
      <c r="R8" s="235"/>
      <c r="S8" s="235"/>
      <c r="T8" s="235"/>
      <c r="U8" s="235"/>
      <c r="V8" s="235">
        <f>SUM(V9:V9)</f>
        <v>0</v>
      </c>
      <c r="W8" s="235"/>
      <c r="X8" s="235"/>
      <c r="AG8" t="s">
        <v>127</v>
      </c>
    </row>
    <row r="9" spans="1:60" outlineLevel="1" x14ac:dyDescent="0.25">
      <c r="A9" s="248">
        <v>1</v>
      </c>
      <c r="B9" s="249" t="s">
        <v>59</v>
      </c>
      <c r="C9" s="260" t="s">
        <v>128</v>
      </c>
      <c r="D9" s="250" t="s">
        <v>129</v>
      </c>
      <c r="E9" s="251">
        <v>1</v>
      </c>
      <c r="F9" s="252"/>
      <c r="G9" s="253">
        <f>ROUND(E9*F9,2)</f>
        <v>0</v>
      </c>
      <c r="H9" s="232"/>
      <c r="I9" s="231">
        <f>ROUND(E9*H9,2)</f>
        <v>0</v>
      </c>
      <c r="J9" s="232"/>
      <c r="K9" s="231">
        <f>ROUND(E9*J9,2)</f>
        <v>0</v>
      </c>
      <c r="L9" s="231">
        <v>21</v>
      </c>
      <c r="M9" s="231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1"/>
      <c r="S9" s="231" t="s">
        <v>130</v>
      </c>
      <c r="T9" s="231" t="s">
        <v>131</v>
      </c>
      <c r="U9" s="231">
        <v>0</v>
      </c>
      <c r="V9" s="231">
        <f>ROUND(E9*U9,2)</f>
        <v>0</v>
      </c>
      <c r="W9" s="231"/>
      <c r="X9" s="231" t="s">
        <v>132</v>
      </c>
      <c r="Y9" s="211"/>
      <c r="Z9" s="211"/>
      <c r="AA9" s="211"/>
      <c r="AB9" s="211"/>
      <c r="AC9" s="211"/>
      <c r="AD9" s="211"/>
      <c r="AE9" s="211"/>
      <c r="AF9" s="211"/>
      <c r="AG9" s="211" t="s">
        <v>133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x14ac:dyDescent="0.25">
      <c r="A10" s="236" t="s">
        <v>126</v>
      </c>
      <c r="B10" s="237" t="s">
        <v>67</v>
      </c>
      <c r="C10" s="259" t="s">
        <v>68</v>
      </c>
      <c r="D10" s="238"/>
      <c r="E10" s="239"/>
      <c r="F10" s="240"/>
      <c r="G10" s="241">
        <f>SUMIF(AG11:AG19,"&lt;&gt;NOR",G11:G19)</f>
        <v>0</v>
      </c>
      <c r="H10" s="235"/>
      <c r="I10" s="235">
        <f>SUM(I11:I19)</f>
        <v>0</v>
      </c>
      <c r="J10" s="235"/>
      <c r="K10" s="235">
        <f>SUM(K11:K19)</f>
        <v>0</v>
      </c>
      <c r="L10" s="235"/>
      <c r="M10" s="235">
        <f>SUM(M11:M19)</f>
        <v>0</v>
      </c>
      <c r="N10" s="235"/>
      <c r="O10" s="235">
        <f>SUM(O11:O19)</f>
        <v>0</v>
      </c>
      <c r="P10" s="235"/>
      <c r="Q10" s="235">
        <f>SUM(Q11:Q19)</f>
        <v>0</v>
      </c>
      <c r="R10" s="235"/>
      <c r="S10" s="235"/>
      <c r="T10" s="235"/>
      <c r="U10" s="235"/>
      <c r="V10" s="235">
        <f>SUM(V11:V19)</f>
        <v>4.91</v>
      </c>
      <c r="W10" s="235"/>
      <c r="X10" s="235"/>
      <c r="AG10" t="s">
        <v>127</v>
      </c>
    </row>
    <row r="11" spans="1:60" outlineLevel="1" x14ac:dyDescent="0.25">
      <c r="A11" s="242">
        <v>2</v>
      </c>
      <c r="B11" s="243" t="s">
        <v>134</v>
      </c>
      <c r="C11" s="261" t="s">
        <v>135</v>
      </c>
      <c r="D11" s="244" t="s">
        <v>136</v>
      </c>
      <c r="E11" s="245">
        <v>3.1185</v>
      </c>
      <c r="F11" s="246"/>
      <c r="G11" s="247">
        <f>ROUND(E11*F11,2)</f>
        <v>0</v>
      </c>
      <c r="H11" s="232"/>
      <c r="I11" s="231">
        <f>ROUND(E11*H11,2)</f>
        <v>0</v>
      </c>
      <c r="J11" s="232"/>
      <c r="K11" s="231">
        <f>ROUND(E11*J11,2)</f>
        <v>0</v>
      </c>
      <c r="L11" s="231">
        <v>21</v>
      </c>
      <c r="M11" s="231">
        <f>G11*(1+L11/100)</f>
        <v>0</v>
      </c>
      <c r="N11" s="231">
        <v>0</v>
      </c>
      <c r="O11" s="231">
        <f>ROUND(E11*N11,2)</f>
        <v>0</v>
      </c>
      <c r="P11" s="231">
        <v>0</v>
      </c>
      <c r="Q11" s="231">
        <f>ROUND(E11*P11,2)</f>
        <v>0</v>
      </c>
      <c r="R11" s="231"/>
      <c r="S11" s="231" t="s">
        <v>137</v>
      </c>
      <c r="T11" s="231" t="s">
        <v>137</v>
      </c>
      <c r="U11" s="231">
        <v>9.2999999999999999E-2</v>
      </c>
      <c r="V11" s="231">
        <f>ROUND(E11*U11,2)</f>
        <v>0.28999999999999998</v>
      </c>
      <c r="W11" s="231"/>
      <c r="X11" s="231" t="s">
        <v>132</v>
      </c>
      <c r="Y11" s="211"/>
      <c r="Z11" s="211"/>
      <c r="AA11" s="211"/>
      <c r="AB11" s="211"/>
      <c r="AC11" s="211"/>
      <c r="AD11" s="211"/>
      <c r="AE11" s="211"/>
      <c r="AF11" s="211"/>
      <c r="AG11" s="211" t="s">
        <v>133</v>
      </c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5">
      <c r="A12" s="228"/>
      <c r="B12" s="229"/>
      <c r="C12" s="262" t="s">
        <v>138</v>
      </c>
      <c r="D12" s="233"/>
      <c r="E12" s="234">
        <v>3.1185</v>
      </c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11"/>
      <c r="Z12" s="211"/>
      <c r="AA12" s="211"/>
      <c r="AB12" s="211"/>
      <c r="AC12" s="211"/>
      <c r="AD12" s="211"/>
      <c r="AE12" s="211"/>
      <c r="AF12" s="211"/>
      <c r="AG12" s="211" t="s">
        <v>139</v>
      </c>
      <c r="AH12" s="211">
        <v>0</v>
      </c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1" x14ac:dyDescent="0.25">
      <c r="A13" s="242">
        <v>3</v>
      </c>
      <c r="B13" s="243" t="s">
        <v>140</v>
      </c>
      <c r="C13" s="261" t="s">
        <v>141</v>
      </c>
      <c r="D13" s="244" t="s">
        <v>136</v>
      </c>
      <c r="E13" s="245">
        <v>1.35</v>
      </c>
      <c r="F13" s="246"/>
      <c r="G13" s="247">
        <f>ROUND(E13*F13,2)</f>
        <v>0</v>
      </c>
      <c r="H13" s="232"/>
      <c r="I13" s="231">
        <f>ROUND(E13*H13,2)</f>
        <v>0</v>
      </c>
      <c r="J13" s="232"/>
      <c r="K13" s="231">
        <f>ROUND(E13*J13,2)</f>
        <v>0</v>
      </c>
      <c r="L13" s="231">
        <v>21</v>
      </c>
      <c r="M13" s="231">
        <f>G13*(1+L13/100)</f>
        <v>0</v>
      </c>
      <c r="N13" s="231">
        <v>0</v>
      </c>
      <c r="O13" s="231">
        <f>ROUND(E13*N13,2)</f>
        <v>0</v>
      </c>
      <c r="P13" s="231">
        <v>0</v>
      </c>
      <c r="Q13" s="231">
        <f>ROUND(E13*P13,2)</f>
        <v>0</v>
      </c>
      <c r="R13" s="231"/>
      <c r="S13" s="231" t="s">
        <v>137</v>
      </c>
      <c r="T13" s="231" t="s">
        <v>137</v>
      </c>
      <c r="U13" s="231">
        <v>3.1309999999999998</v>
      </c>
      <c r="V13" s="231">
        <f>ROUND(E13*U13,2)</f>
        <v>4.2300000000000004</v>
      </c>
      <c r="W13" s="231"/>
      <c r="X13" s="231" t="s">
        <v>132</v>
      </c>
      <c r="Y13" s="211"/>
      <c r="Z13" s="211"/>
      <c r="AA13" s="211"/>
      <c r="AB13" s="211"/>
      <c r="AC13" s="211"/>
      <c r="AD13" s="211"/>
      <c r="AE13" s="211"/>
      <c r="AF13" s="211"/>
      <c r="AG13" s="211" t="s">
        <v>142</v>
      </c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5">
      <c r="A14" s="228"/>
      <c r="B14" s="229"/>
      <c r="C14" s="262" t="s">
        <v>143</v>
      </c>
      <c r="D14" s="233"/>
      <c r="E14" s="234">
        <v>1.35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11"/>
      <c r="Z14" s="211"/>
      <c r="AA14" s="211"/>
      <c r="AB14" s="211"/>
      <c r="AC14" s="211"/>
      <c r="AD14" s="211"/>
      <c r="AE14" s="211"/>
      <c r="AF14" s="211"/>
      <c r="AG14" s="211" t="s">
        <v>139</v>
      </c>
      <c r="AH14" s="211">
        <v>0</v>
      </c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5">
      <c r="A15" s="248">
        <v>4</v>
      </c>
      <c r="B15" s="249" t="s">
        <v>144</v>
      </c>
      <c r="C15" s="260" t="s">
        <v>145</v>
      </c>
      <c r="D15" s="250" t="s">
        <v>136</v>
      </c>
      <c r="E15" s="251">
        <v>1.35</v>
      </c>
      <c r="F15" s="252"/>
      <c r="G15" s="253">
        <f>ROUND(E15*F15,2)</f>
        <v>0</v>
      </c>
      <c r="H15" s="232"/>
      <c r="I15" s="231">
        <f>ROUND(E15*H15,2)</f>
        <v>0</v>
      </c>
      <c r="J15" s="232"/>
      <c r="K15" s="231">
        <f>ROUND(E15*J15,2)</f>
        <v>0</v>
      </c>
      <c r="L15" s="231">
        <v>21</v>
      </c>
      <c r="M15" s="231">
        <f>G15*(1+L15/100)</f>
        <v>0</v>
      </c>
      <c r="N15" s="231">
        <v>0</v>
      </c>
      <c r="O15" s="231">
        <f>ROUND(E15*N15,2)</f>
        <v>0</v>
      </c>
      <c r="P15" s="231">
        <v>0</v>
      </c>
      <c r="Q15" s="231">
        <f>ROUND(E15*P15,2)</f>
        <v>0</v>
      </c>
      <c r="R15" s="231"/>
      <c r="S15" s="231" t="s">
        <v>137</v>
      </c>
      <c r="T15" s="231" t="s">
        <v>137</v>
      </c>
      <c r="U15" s="231">
        <v>1.0999999999999999E-2</v>
      </c>
      <c r="V15" s="231">
        <f>ROUND(E15*U15,2)</f>
        <v>0.01</v>
      </c>
      <c r="W15" s="231"/>
      <c r="X15" s="231" t="s">
        <v>132</v>
      </c>
      <c r="Y15" s="211"/>
      <c r="Z15" s="211"/>
      <c r="AA15" s="211"/>
      <c r="AB15" s="211"/>
      <c r="AC15" s="211"/>
      <c r="AD15" s="211"/>
      <c r="AE15" s="211"/>
      <c r="AF15" s="211"/>
      <c r="AG15" s="211" t="s">
        <v>142</v>
      </c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5">
      <c r="A16" s="248">
        <v>5</v>
      </c>
      <c r="B16" s="249" t="s">
        <v>146</v>
      </c>
      <c r="C16" s="260" t="s">
        <v>147</v>
      </c>
      <c r="D16" s="250" t="s">
        <v>136</v>
      </c>
      <c r="E16" s="251">
        <v>1.35</v>
      </c>
      <c r="F16" s="252"/>
      <c r="G16" s="253">
        <f>ROUND(E16*F16,2)</f>
        <v>0</v>
      </c>
      <c r="H16" s="232"/>
      <c r="I16" s="231">
        <f>ROUND(E16*H16,2)</f>
        <v>0</v>
      </c>
      <c r="J16" s="232"/>
      <c r="K16" s="231">
        <f>ROUND(E16*J16,2)</f>
        <v>0</v>
      </c>
      <c r="L16" s="231">
        <v>21</v>
      </c>
      <c r="M16" s="231">
        <f>G16*(1+L16/100)</f>
        <v>0</v>
      </c>
      <c r="N16" s="231">
        <v>0</v>
      </c>
      <c r="O16" s="231">
        <f>ROUND(E16*N16,2)</f>
        <v>0</v>
      </c>
      <c r="P16" s="231">
        <v>0</v>
      </c>
      <c r="Q16" s="231">
        <f>ROUND(E16*P16,2)</f>
        <v>0</v>
      </c>
      <c r="R16" s="231"/>
      <c r="S16" s="231" t="s">
        <v>137</v>
      </c>
      <c r="T16" s="231" t="s">
        <v>137</v>
      </c>
      <c r="U16" s="231">
        <v>8.9999999999999993E-3</v>
      </c>
      <c r="V16" s="231">
        <f>ROUND(E16*U16,2)</f>
        <v>0.01</v>
      </c>
      <c r="W16" s="231"/>
      <c r="X16" s="231" t="s">
        <v>132</v>
      </c>
      <c r="Y16" s="211"/>
      <c r="Z16" s="211"/>
      <c r="AA16" s="211"/>
      <c r="AB16" s="211"/>
      <c r="AC16" s="211"/>
      <c r="AD16" s="211"/>
      <c r="AE16" s="211"/>
      <c r="AF16" s="211"/>
      <c r="AG16" s="211" t="s">
        <v>133</v>
      </c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5">
      <c r="A17" s="242">
        <v>6</v>
      </c>
      <c r="B17" s="243" t="s">
        <v>148</v>
      </c>
      <c r="C17" s="261" t="s">
        <v>149</v>
      </c>
      <c r="D17" s="244" t="s">
        <v>150</v>
      </c>
      <c r="E17" s="245">
        <v>20.79</v>
      </c>
      <c r="F17" s="246"/>
      <c r="G17" s="247">
        <f>ROUND(E17*F17,2)</f>
        <v>0</v>
      </c>
      <c r="H17" s="232"/>
      <c r="I17" s="231">
        <f>ROUND(E17*H17,2)</f>
        <v>0</v>
      </c>
      <c r="J17" s="232"/>
      <c r="K17" s="231">
        <f>ROUND(E17*J17,2)</f>
        <v>0</v>
      </c>
      <c r="L17" s="231">
        <v>21</v>
      </c>
      <c r="M17" s="231">
        <f>G17*(1+L17/100)</f>
        <v>0</v>
      </c>
      <c r="N17" s="231">
        <v>0</v>
      </c>
      <c r="O17" s="231">
        <f>ROUND(E17*N17,2)</f>
        <v>0</v>
      </c>
      <c r="P17" s="231">
        <v>0</v>
      </c>
      <c r="Q17" s="231">
        <f>ROUND(E17*P17,2)</f>
        <v>0</v>
      </c>
      <c r="R17" s="231"/>
      <c r="S17" s="231" t="s">
        <v>137</v>
      </c>
      <c r="T17" s="231" t="s">
        <v>137</v>
      </c>
      <c r="U17" s="231">
        <v>1.7999999999999999E-2</v>
      </c>
      <c r="V17" s="231">
        <f>ROUND(E17*U17,2)</f>
        <v>0.37</v>
      </c>
      <c r="W17" s="231"/>
      <c r="X17" s="231" t="s">
        <v>132</v>
      </c>
      <c r="Y17" s="211"/>
      <c r="Z17" s="211"/>
      <c r="AA17" s="211"/>
      <c r="AB17" s="211"/>
      <c r="AC17" s="211"/>
      <c r="AD17" s="211"/>
      <c r="AE17" s="211"/>
      <c r="AF17" s="211"/>
      <c r="AG17" s="211" t="s">
        <v>133</v>
      </c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5">
      <c r="A18" s="228"/>
      <c r="B18" s="229"/>
      <c r="C18" s="262" t="s">
        <v>151</v>
      </c>
      <c r="D18" s="233"/>
      <c r="E18" s="234">
        <v>20.79</v>
      </c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11"/>
      <c r="Z18" s="211"/>
      <c r="AA18" s="211"/>
      <c r="AB18" s="211"/>
      <c r="AC18" s="211"/>
      <c r="AD18" s="211"/>
      <c r="AE18" s="211"/>
      <c r="AF18" s="211"/>
      <c r="AG18" s="211" t="s">
        <v>139</v>
      </c>
      <c r="AH18" s="211">
        <v>0</v>
      </c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5">
      <c r="A19" s="248">
        <v>7</v>
      </c>
      <c r="B19" s="249" t="s">
        <v>152</v>
      </c>
      <c r="C19" s="260" t="s">
        <v>153</v>
      </c>
      <c r="D19" s="250" t="s">
        <v>136</v>
      </c>
      <c r="E19" s="251">
        <v>1.35</v>
      </c>
      <c r="F19" s="252"/>
      <c r="G19" s="253">
        <f>ROUND(E19*F19,2)</f>
        <v>0</v>
      </c>
      <c r="H19" s="232"/>
      <c r="I19" s="231">
        <f>ROUND(E19*H19,2)</f>
        <v>0</v>
      </c>
      <c r="J19" s="232"/>
      <c r="K19" s="231">
        <f>ROUND(E19*J19,2)</f>
        <v>0</v>
      </c>
      <c r="L19" s="231">
        <v>21</v>
      </c>
      <c r="M19" s="231">
        <f>G19*(1+L19/100)</f>
        <v>0</v>
      </c>
      <c r="N19" s="231">
        <v>0</v>
      </c>
      <c r="O19" s="231">
        <f>ROUND(E19*N19,2)</f>
        <v>0</v>
      </c>
      <c r="P19" s="231">
        <v>0</v>
      </c>
      <c r="Q19" s="231">
        <f>ROUND(E19*P19,2)</f>
        <v>0</v>
      </c>
      <c r="R19" s="231"/>
      <c r="S19" s="231" t="s">
        <v>137</v>
      </c>
      <c r="T19" s="231" t="s">
        <v>137</v>
      </c>
      <c r="U19" s="231">
        <v>0</v>
      </c>
      <c r="V19" s="231">
        <f>ROUND(E19*U19,2)</f>
        <v>0</v>
      </c>
      <c r="W19" s="231"/>
      <c r="X19" s="231" t="s">
        <v>132</v>
      </c>
      <c r="Y19" s="211"/>
      <c r="Z19" s="211"/>
      <c r="AA19" s="211"/>
      <c r="AB19" s="211"/>
      <c r="AC19" s="211"/>
      <c r="AD19" s="211"/>
      <c r="AE19" s="211"/>
      <c r="AF19" s="211"/>
      <c r="AG19" s="211" t="s">
        <v>142</v>
      </c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x14ac:dyDescent="0.25">
      <c r="A20" s="236" t="s">
        <v>126</v>
      </c>
      <c r="B20" s="237" t="s">
        <v>69</v>
      </c>
      <c r="C20" s="259" t="s">
        <v>70</v>
      </c>
      <c r="D20" s="238"/>
      <c r="E20" s="239"/>
      <c r="F20" s="240"/>
      <c r="G20" s="241">
        <f>SUMIF(AG21:AG25,"&lt;&gt;NOR",G21:G25)</f>
        <v>0</v>
      </c>
      <c r="H20" s="235"/>
      <c r="I20" s="235">
        <f>SUM(I21:I25)</f>
        <v>0</v>
      </c>
      <c r="J20" s="235"/>
      <c r="K20" s="235">
        <f>SUM(K21:K25)</f>
        <v>0</v>
      </c>
      <c r="L20" s="235"/>
      <c r="M20" s="235">
        <f>SUM(M21:M25)</f>
        <v>0</v>
      </c>
      <c r="N20" s="235"/>
      <c r="O20" s="235">
        <f>SUM(O21:O25)</f>
        <v>3.49</v>
      </c>
      <c r="P20" s="235"/>
      <c r="Q20" s="235">
        <f>SUM(Q21:Q25)</f>
        <v>0</v>
      </c>
      <c r="R20" s="235"/>
      <c r="S20" s="235"/>
      <c r="T20" s="235"/>
      <c r="U20" s="235"/>
      <c r="V20" s="235">
        <f>SUM(V21:V25)</f>
        <v>2.56</v>
      </c>
      <c r="W20" s="235"/>
      <c r="X20" s="235"/>
      <c r="AG20" t="s">
        <v>127</v>
      </c>
    </row>
    <row r="21" spans="1:60" outlineLevel="1" x14ac:dyDescent="0.25">
      <c r="A21" s="242">
        <v>8</v>
      </c>
      <c r="B21" s="243" t="s">
        <v>154</v>
      </c>
      <c r="C21" s="261" t="s">
        <v>155</v>
      </c>
      <c r="D21" s="244" t="s">
        <v>136</v>
      </c>
      <c r="E21" s="245">
        <v>1.35</v>
      </c>
      <c r="F21" s="246"/>
      <c r="G21" s="247">
        <f>ROUND(E21*F21,2)</f>
        <v>0</v>
      </c>
      <c r="H21" s="232"/>
      <c r="I21" s="231">
        <f>ROUND(E21*H21,2)</f>
        <v>0</v>
      </c>
      <c r="J21" s="232"/>
      <c r="K21" s="231">
        <f>ROUND(E21*J21,2)</f>
        <v>0</v>
      </c>
      <c r="L21" s="231">
        <v>21</v>
      </c>
      <c r="M21" s="231">
        <f>G21*(1+L21/100)</f>
        <v>0</v>
      </c>
      <c r="N21" s="231">
        <v>2.5855999999999999</v>
      </c>
      <c r="O21" s="231">
        <f>ROUND(E21*N21,2)</f>
        <v>3.49</v>
      </c>
      <c r="P21" s="231">
        <v>0</v>
      </c>
      <c r="Q21" s="231">
        <f>ROUND(E21*P21,2)</f>
        <v>0</v>
      </c>
      <c r="R21" s="231"/>
      <c r="S21" s="231" t="s">
        <v>137</v>
      </c>
      <c r="T21" s="231" t="s">
        <v>137</v>
      </c>
      <c r="U21" s="231">
        <v>0.52900000000000003</v>
      </c>
      <c r="V21" s="231">
        <f>ROUND(E21*U21,2)</f>
        <v>0.71</v>
      </c>
      <c r="W21" s="231"/>
      <c r="X21" s="231" t="s">
        <v>132</v>
      </c>
      <c r="Y21" s="211"/>
      <c r="Z21" s="211"/>
      <c r="AA21" s="211"/>
      <c r="AB21" s="211"/>
      <c r="AC21" s="211"/>
      <c r="AD21" s="211"/>
      <c r="AE21" s="211"/>
      <c r="AF21" s="211"/>
      <c r="AG21" s="211" t="s">
        <v>142</v>
      </c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5">
      <c r="A22" s="228"/>
      <c r="B22" s="229"/>
      <c r="C22" s="262" t="s">
        <v>143</v>
      </c>
      <c r="D22" s="233"/>
      <c r="E22" s="234">
        <v>1.35</v>
      </c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11"/>
      <c r="Z22" s="211"/>
      <c r="AA22" s="211"/>
      <c r="AB22" s="211"/>
      <c r="AC22" s="211"/>
      <c r="AD22" s="211"/>
      <c r="AE22" s="211"/>
      <c r="AF22" s="211"/>
      <c r="AG22" s="211" t="s">
        <v>139</v>
      </c>
      <c r="AH22" s="211">
        <v>0</v>
      </c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 x14ac:dyDescent="0.25">
      <c r="A23" s="242">
        <v>9</v>
      </c>
      <c r="B23" s="243" t="s">
        <v>156</v>
      </c>
      <c r="C23" s="261" t="s">
        <v>157</v>
      </c>
      <c r="D23" s="244" t="s">
        <v>150</v>
      </c>
      <c r="E23" s="245">
        <v>2.4</v>
      </c>
      <c r="F23" s="246"/>
      <c r="G23" s="247">
        <f>ROUND(E23*F23,2)</f>
        <v>0</v>
      </c>
      <c r="H23" s="232"/>
      <c r="I23" s="231">
        <f>ROUND(E23*H23,2)</f>
        <v>0</v>
      </c>
      <c r="J23" s="232"/>
      <c r="K23" s="231">
        <f>ROUND(E23*J23,2)</f>
        <v>0</v>
      </c>
      <c r="L23" s="231">
        <v>21</v>
      </c>
      <c r="M23" s="231">
        <f>G23*(1+L23/100)</f>
        <v>0</v>
      </c>
      <c r="N23" s="231">
        <v>2.0000000000000001E-4</v>
      </c>
      <c r="O23" s="231">
        <f>ROUND(E23*N23,2)</f>
        <v>0</v>
      </c>
      <c r="P23" s="231">
        <v>0</v>
      </c>
      <c r="Q23" s="231">
        <f>ROUND(E23*P23,2)</f>
        <v>0</v>
      </c>
      <c r="R23" s="231"/>
      <c r="S23" s="231" t="s">
        <v>137</v>
      </c>
      <c r="T23" s="231" t="s">
        <v>137</v>
      </c>
      <c r="U23" s="231">
        <v>0.45</v>
      </c>
      <c r="V23" s="231">
        <f>ROUND(E23*U23,2)</f>
        <v>1.08</v>
      </c>
      <c r="W23" s="231"/>
      <c r="X23" s="231" t="s">
        <v>132</v>
      </c>
      <c r="Y23" s="211"/>
      <c r="Z23" s="211"/>
      <c r="AA23" s="211"/>
      <c r="AB23" s="211"/>
      <c r="AC23" s="211"/>
      <c r="AD23" s="211"/>
      <c r="AE23" s="211"/>
      <c r="AF23" s="211"/>
      <c r="AG23" s="211" t="s">
        <v>142</v>
      </c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1" x14ac:dyDescent="0.25">
      <c r="A24" s="228"/>
      <c r="B24" s="229"/>
      <c r="C24" s="262" t="s">
        <v>158</v>
      </c>
      <c r="D24" s="233"/>
      <c r="E24" s="234">
        <v>2.4</v>
      </c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11"/>
      <c r="Z24" s="211"/>
      <c r="AA24" s="211"/>
      <c r="AB24" s="211"/>
      <c r="AC24" s="211"/>
      <c r="AD24" s="211"/>
      <c r="AE24" s="211"/>
      <c r="AF24" s="211"/>
      <c r="AG24" s="211" t="s">
        <v>139</v>
      </c>
      <c r="AH24" s="211">
        <v>0</v>
      </c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5">
      <c r="A25" s="248">
        <v>10</v>
      </c>
      <c r="B25" s="249" t="s">
        <v>159</v>
      </c>
      <c r="C25" s="260" t="s">
        <v>160</v>
      </c>
      <c r="D25" s="250" t="s">
        <v>150</v>
      </c>
      <c r="E25" s="251">
        <v>2.4</v>
      </c>
      <c r="F25" s="252"/>
      <c r="G25" s="253">
        <f>ROUND(E25*F25,2)</f>
        <v>0</v>
      </c>
      <c r="H25" s="232"/>
      <c r="I25" s="231">
        <f>ROUND(E25*H25,2)</f>
        <v>0</v>
      </c>
      <c r="J25" s="232"/>
      <c r="K25" s="231">
        <f>ROUND(E25*J25,2)</f>
        <v>0</v>
      </c>
      <c r="L25" s="231">
        <v>21</v>
      </c>
      <c r="M25" s="231">
        <f>G25*(1+L25/100)</f>
        <v>0</v>
      </c>
      <c r="N25" s="231">
        <v>0</v>
      </c>
      <c r="O25" s="231">
        <f>ROUND(E25*N25,2)</f>
        <v>0</v>
      </c>
      <c r="P25" s="231">
        <v>0</v>
      </c>
      <c r="Q25" s="231">
        <f>ROUND(E25*P25,2)</f>
        <v>0</v>
      </c>
      <c r="R25" s="231"/>
      <c r="S25" s="231" t="s">
        <v>137</v>
      </c>
      <c r="T25" s="231" t="s">
        <v>137</v>
      </c>
      <c r="U25" s="231">
        <v>0.32</v>
      </c>
      <c r="V25" s="231">
        <f>ROUND(E25*U25,2)</f>
        <v>0.77</v>
      </c>
      <c r="W25" s="231"/>
      <c r="X25" s="231" t="s">
        <v>132</v>
      </c>
      <c r="Y25" s="211"/>
      <c r="Z25" s="211"/>
      <c r="AA25" s="211"/>
      <c r="AB25" s="211"/>
      <c r="AC25" s="211"/>
      <c r="AD25" s="211"/>
      <c r="AE25" s="211"/>
      <c r="AF25" s="211"/>
      <c r="AG25" s="211" t="s">
        <v>142</v>
      </c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x14ac:dyDescent="0.25">
      <c r="A26" s="236" t="s">
        <v>126</v>
      </c>
      <c r="B26" s="237" t="s">
        <v>71</v>
      </c>
      <c r="C26" s="259" t="s">
        <v>72</v>
      </c>
      <c r="D26" s="238"/>
      <c r="E26" s="239"/>
      <c r="F26" s="240"/>
      <c r="G26" s="241">
        <f>SUMIF(AG27:AG38,"&lt;&gt;NOR",G27:G38)</f>
        <v>0</v>
      </c>
      <c r="H26" s="235"/>
      <c r="I26" s="235">
        <f>SUM(I27:I38)</f>
        <v>0</v>
      </c>
      <c r="J26" s="235"/>
      <c r="K26" s="235">
        <f>SUM(K27:K38)</f>
        <v>0</v>
      </c>
      <c r="L26" s="235"/>
      <c r="M26" s="235">
        <f>SUM(M27:M38)</f>
        <v>0</v>
      </c>
      <c r="N26" s="235"/>
      <c r="O26" s="235">
        <f>SUM(O27:O38)</f>
        <v>7.5100000000000007</v>
      </c>
      <c r="P26" s="235"/>
      <c r="Q26" s="235">
        <f>SUM(Q27:Q38)</f>
        <v>0</v>
      </c>
      <c r="R26" s="235"/>
      <c r="S26" s="235"/>
      <c r="T26" s="235"/>
      <c r="U26" s="235"/>
      <c r="V26" s="235">
        <f>SUM(V27:V38)</f>
        <v>30.6</v>
      </c>
      <c r="W26" s="235"/>
      <c r="X26" s="235"/>
      <c r="AG26" t="s">
        <v>127</v>
      </c>
    </row>
    <row r="27" spans="1:60" outlineLevel="1" x14ac:dyDescent="0.25">
      <c r="A27" s="242">
        <v>11</v>
      </c>
      <c r="B27" s="243" t="s">
        <v>161</v>
      </c>
      <c r="C27" s="261" t="s">
        <v>162</v>
      </c>
      <c r="D27" s="244" t="s">
        <v>150</v>
      </c>
      <c r="E27" s="245">
        <v>27.55</v>
      </c>
      <c r="F27" s="246"/>
      <c r="G27" s="247">
        <f>ROUND(E27*F27,2)</f>
        <v>0</v>
      </c>
      <c r="H27" s="232"/>
      <c r="I27" s="231">
        <f>ROUND(E27*H27,2)</f>
        <v>0</v>
      </c>
      <c r="J27" s="232"/>
      <c r="K27" s="231">
        <f>ROUND(E27*J27,2)</f>
        <v>0</v>
      </c>
      <c r="L27" s="231">
        <v>21</v>
      </c>
      <c r="M27" s="231">
        <f>G27*(1+L27/100)</f>
        <v>0</v>
      </c>
      <c r="N27" s="231">
        <v>0.24434</v>
      </c>
      <c r="O27" s="231">
        <f>ROUND(E27*N27,2)</f>
        <v>6.73</v>
      </c>
      <c r="P27" s="231">
        <v>0</v>
      </c>
      <c r="Q27" s="231">
        <f>ROUND(E27*P27,2)</f>
        <v>0</v>
      </c>
      <c r="R27" s="231"/>
      <c r="S27" s="231" t="s">
        <v>137</v>
      </c>
      <c r="T27" s="231" t="s">
        <v>137</v>
      </c>
      <c r="U27" s="231">
        <v>0.66830000000000001</v>
      </c>
      <c r="V27" s="231">
        <f>ROUND(E27*U27,2)</f>
        <v>18.41</v>
      </c>
      <c r="W27" s="231"/>
      <c r="X27" s="231" t="s">
        <v>132</v>
      </c>
      <c r="Y27" s="211"/>
      <c r="Z27" s="211"/>
      <c r="AA27" s="211"/>
      <c r="AB27" s="211"/>
      <c r="AC27" s="211"/>
      <c r="AD27" s="211"/>
      <c r="AE27" s="211"/>
      <c r="AF27" s="211"/>
      <c r="AG27" s="211" t="s">
        <v>142</v>
      </c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5">
      <c r="A28" s="228"/>
      <c r="B28" s="229"/>
      <c r="C28" s="262" t="s">
        <v>163</v>
      </c>
      <c r="D28" s="233"/>
      <c r="E28" s="234">
        <v>29.75</v>
      </c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11"/>
      <c r="Z28" s="211"/>
      <c r="AA28" s="211"/>
      <c r="AB28" s="211"/>
      <c r="AC28" s="211"/>
      <c r="AD28" s="211"/>
      <c r="AE28" s="211"/>
      <c r="AF28" s="211"/>
      <c r="AG28" s="211" t="s">
        <v>139</v>
      </c>
      <c r="AH28" s="211">
        <v>0</v>
      </c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1" x14ac:dyDescent="0.25">
      <c r="A29" s="228"/>
      <c r="B29" s="229"/>
      <c r="C29" s="262" t="s">
        <v>164</v>
      </c>
      <c r="D29" s="233"/>
      <c r="E29" s="234">
        <v>-2.2000000000000002</v>
      </c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11"/>
      <c r="Z29" s="211"/>
      <c r="AA29" s="211"/>
      <c r="AB29" s="211"/>
      <c r="AC29" s="211"/>
      <c r="AD29" s="211"/>
      <c r="AE29" s="211"/>
      <c r="AF29" s="211"/>
      <c r="AG29" s="211" t="s">
        <v>139</v>
      </c>
      <c r="AH29" s="211">
        <v>0</v>
      </c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5">
      <c r="A30" s="242">
        <v>12</v>
      </c>
      <c r="B30" s="243" t="s">
        <v>165</v>
      </c>
      <c r="C30" s="261" t="s">
        <v>166</v>
      </c>
      <c r="D30" s="244" t="s">
        <v>167</v>
      </c>
      <c r="E30" s="245">
        <v>5</v>
      </c>
      <c r="F30" s="246"/>
      <c r="G30" s="247">
        <f>ROUND(E30*F30,2)</f>
        <v>0</v>
      </c>
      <c r="H30" s="232"/>
      <c r="I30" s="231">
        <f>ROUND(E30*H30,2)</f>
        <v>0</v>
      </c>
      <c r="J30" s="232"/>
      <c r="K30" s="231">
        <f>ROUND(E30*J30,2)</f>
        <v>0</v>
      </c>
      <c r="L30" s="231">
        <v>21</v>
      </c>
      <c r="M30" s="231">
        <f>G30*(1+L30/100)</f>
        <v>0</v>
      </c>
      <c r="N30" s="231">
        <v>2.0500000000000002E-3</v>
      </c>
      <c r="O30" s="231">
        <f>ROUND(E30*N30,2)</f>
        <v>0.01</v>
      </c>
      <c r="P30" s="231">
        <v>0</v>
      </c>
      <c r="Q30" s="231">
        <f>ROUND(E30*P30,2)</f>
        <v>0</v>
      </c>
      <c r="R30" s="231"/>
      <c r="S30" s="231" t="s">
        <v>137</v>
      </c>
      <c r="T30" s="231" t="s">
        <v>137</v>
      </c>
      <c r="U30" s="231">
        <v>0.42599999999999999</v>
      </c>
      <c r="V30" s="231">
        <f>ROUND(E30*U30,2)</f>
        <v>2.13</v>
      </c>
      <c r="W30" s="231"/>
      <c r="X30" s="231" t="s">
        <v>132</v>
      </c>
      <c r="Y30" s="211"/>
      <c r="Z30" s="211"/>
      <c r="AA30" s="211"/>
      <c r="AB30" s="211"/>
      <c r="AC30" s="211"/>
      <c r="AD30" s="211"/>
      <c r="AE30" s="211"/>
      <c r="AF30" s="211"/>
      <c r="AG30" s="211" t="s">
        <v>142</v>
      </c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 x14ac:dyDescent="0.25">
      <c r="A31" s="228"/>
      <c r="B31" s="229"/>
      <c r="C31" s="263" t="s">
        <v>168</v>
      </c>
      <c r="D31" s="254"/>
      <c r="E31" s="254"/>
      <c r="F31" s="254"/>
      <c r="G31" s="254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11"/>
      <c r="Z31" s="211"/>
      <c r="AA31" s="211"/>
      <c r="AB31" s="211"/>
      <c r="AC31" s="211"/>
      <c r="AD31" s="211"/>
      <c r="AE31" s="211"/>
      <c r="AF31" s="211"/>
      <c r="AG31" s="211" t="s">
        <v>169</v>
      </c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5">
      <c r="A32" s="228"/>
      <c r="B32" s="229"/>
      <c r="C32" s="262" t="s">
        <v>170</v>
      </c>
      <c r="D32" s="233"/>
      <c r="E32" s="234">
        <v>5</v>
      </c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11"/>
      <c r="Z32" s="211"/>
      <c r="AA32" s="211"/>
      <c r="AB32" s="211"/>
      <c r="AC32" s="211"/>
      <c r="AD32" s="211"/>
      <c r="AE32" s="211"/>
      <c r="AF32" s="211"/>
      <c r="AG32" s="211" t="s">
        <v>139</v>
      </c>
      <c r="AH32" s="211">
        <v>0</v>
      </c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1" x14ac:dyDescent="0.25">
      <c r="A33" s="242">
        <v>13</v>
      </c>
      <c r="B33" s="243" t="s">
        <v>171</v>
      </c>
      <c r="C33" s="261" t="s">
        <v>172</v>
      </c>
      <c r="D33" s="244" t="s">
        <v>173</v>
      </c>
      <c r="E33" s="245">
        <v>3</v>
      </c>
      <c r="F33" s="246"/>
      <c r="G33" s="247">
        <f>ROUND(E33*F33,2)</f>
        <v>0</v>
      </c>
      <c r="H33" s="232"/>
      <c r="I33" s="231">
        <f>ROUND(E33*H33,2)</f>
        <v>0</v>
      </c>
      <c r="J33" s="232"/>
      <c r="K33" s="231">
        <f>ROUND(E33*J33,2)</f>
        <v>0</v>
      </c>
      <c r="L33" s="231">
        <v>21</v>
      </c>
      <c r="M33" s="231">
        <f>G33*(1+L33/100)</f>
        <v>0</v>
      </c>
      <c r="N33" s="231">
        <v>5.4730000000000001E-2</v>
      </c>
      <c r="O33" s="231">
        <f>ROUND(E33*N33,2)</f>
        <v>0.16</v>
      </c>
      <c r="P33" s="231">
        <v>0</v>
      </c>
      <c r="Q33" s="231">
        <f>ROUND(E33*P33,2)</f>
        <v>0</v>
      </c>
      <c r="R33" s="231"/>
      <c r="S33" s="231" t="s">
        <v>137</v>
      </c>
      <c r="T33" s="231" t="s">
        <v>137</v>
      </c>
      <c r="U33" s="231">
        <v>0.26</v>
      </c>
      <c r="V33" s="231">
        <f>ROUND(E33*U33,2)</f>
        <v>0.78</v>
      </c>
      <c r="W33" s="231"/>
      <c r="X33" s="231" t="s">
        <v>132</v>
      </c>
      <c r="Y33" s="211"/>
      <c r="Z33" s="211"/>
      <c r="AA33" s="211"/>
      <c r="AB33" s="211"/>
      <c r="AC33" s="211"/>
      <c r="AD33" s="211"/>
      <c r="AE33" s="211"/>
      <c r="AF33" s="211"/>
      <c r="AG33" s="211" t="s">
        <v>142</v>
      </c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5">
      <c r="A34" s="228"/>
      <c r="B34" s="229"/>
      <c r="C34" s="263" t="s">
        <v>174</v>
      </c>
      <c r="D34" s="254"/>
      <c r="E34" s="254"/>
      <c r="F34" s="254"/>
      <c r="G34" s="254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11"/>
      <c r="Z34" s="211"/>
      <c r="AA34" s="211"/>
      <c r="AB34" s="211"/>
      <c r="AC34" s="211"/>
      <c r="AD34" s="211"/>
      <c r="AE34" s="211"/>
      <c r="AF34" s="211"/>
      <c r="AG34" s="211" t="s">
        <v>169</v>
      </c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1" x14ac:dyDescent="0.25">
      <c r="A35" s="228"/>
      <c r="B35" s="229"/>
      <c r="C35" s="264" t="s">
        <v>175</v>
      </c>
      <c r="D35" s="255"/>
      <c r="E35" s="255"/>
      <c r="F35" s="255"/>
      <c r="G35" s="255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11"/>
      <c r="Z35" s="211"/>
      <c r="AA35" s="211"/>
      <c r="AB35" s="211"/>
      <c r="AC35" s="211"/>
      <c r="AD35" s="211"/>
      <c r="AE35" s="211"/>
      <c r="AF35" s="211"/>
      <c r="AG35" s="211" t="s">
        <v>169</v>
      </c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1" x14ac:dyDescent="0.25">
      <c r="A36" s="228"/>
      <c r="B36" s="229"/>
      <c r="C36" s="264" t="s">
        <v>176</v>
      </c>
      <c r="D36" s="255"/>
      <c r="E36" s="255"/>
      <c r="F36" s="255"/>
      <c r="G36" s="255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11"/>
      <c r="Z36" s="211"/>
      <c r="AA36" s="211"/>
      <c r="AB36" s="211"/>
      <c r="AC36" s="211"/>
      <c r="AD36" s="211"/>
      <c r="AE36" s="211"/>
      <c r="AF36" s="211"/>
      <c r="AG36" s="211" t="s">
        <v>169</v>
      </c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ht="20.399999999999999" outlineLevel="1" x14ac:dyDescent="0.25">
      <c r="A37" s="242">
        <v>14</v>
      </c>
      <c r="B37" s="243" t="s">
        <v>177</v>
      </c>
      <c r="C37" s="261" t="s">
        <v>178</v>
      </c>
      <c r="D37" s="244" t="s">
        <v>179</v>
      </c>
      <c r="E37" s="245">
        <v>0.55979999999999996</v>
      </c>
      <c r="F37" s="246"/>
      <c r="G37" s="247">
        <f>ROUND(E37*F37,2)</f>
        <v>0</v>
      </c>
      <c r="H37" s="232"/>
      <c r="I37" s="231">
        <f>ROUND(E37*H37,2)</f>
        <v>0</v>
      </c>
      <c r="J37" s="232"/>
      <c r="K37" s="231">
        <f>ROUND(E37*J37,2)</f>
        <v>0</v>
      </c>
      <c r="L37" s="231">
        <v>21</v>
      </c>
      <c r="M37" s="231">
        <f>G37*(1+L37/100)</f>
        <v>0</v>
      </c>
      <c r="N37" s="231">
        <v>1.0970899999999999</v>
      </c>
      <c r="O37" s="231">
        <f>ROUND(E37*N37,2)</f>
        <v>0.61</v>
      </c>
      <c r="P37" s="231">
        <v>0</v>
      </c>
      <c r="Q37" s="231">
        <f>ROUND(E37*P37,2)</f>
        <v>0</v>
      </c>
      <c r="R37" s="231"/>
      <c r="S37" s="231" t="s">
        <v>130</v>
      </c>
      <c r="T37" s="231" t="s">
        <v>131</v>
      </c>
      <c r="U37" s="231">
        <v>16.582999999999998</v>
      </c>
      <c r="V37" s="231">
        <f>ROUND(E37*U37,2)</f>
        <v>9.2799999999999994</v>
      </c>
      <c r="W37" s="231"/>
      <c r="X37" s="231" t="s">
        <v>132</v>
      </c>
      <c r="Y37" s="211"/>
      <c r="Z37" s="211"/>
      <c r="AA37" s="211"/>
      <c r="AB37" s="211"/>
      <c r="AC37" s="211"/>
      <c r="AD37" s="211"/>
      <c r="AE37" s="211"/>
      <c r="AF37" s="211"/>
      <c r="AG37" s="211" t="s">
        <v>142</v>
      </c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5">
      <c r="A38" s="228"/>
      <c r="B38" s="229"/>
      <c r="C38" s="262" t="s">
        <v>180</v>
      </c>
      <c r="D38" s="233"/>
      <c r="E38" s="234">
        <v>0.55979999999999996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11"/>
      <c r="Z38" s="211"/>
      <c r="AA38" s="211"/>
      <c r="AB38" s="211"/>
      <c r="AC38" s="211"/>
      <c r="AD38" s="211"/>
      <c r="AE38" s="211"/>
      <c r="AF38" s="211"/>
      <c r="AG38" s="211" t="s">
        <v>139</v>
      </c>
      <c r="AH38" s="211">
        <v>0</v>
      </c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x14ac:dyDescent="0.25">
      <c r="A39" s="236" t="s">
        <v>126</v>
      </c>
      <c r="B39" s="237" t="s">
        <v>73</v>
      </c>
      <c r="C39" s="259" t="s">
        <v>74</v>
      </c>
      <c r="D39" s="238"/>
      <c r="E39" s="239"/>
      <c r="F39" s="240"/>
      <c r="G39" s="241">
        <f>SUMIF(AG40:AG52,"&lt;&gt;NOR",G40:G52)</f>
        <v>0</v>
      </c>
      <c r="H39" s="235"/>
      <c r="I39" s="235">
        <f>SUM(I40:I52)</f>
        <v>0</v>
      </c>
      <c r="J39" s="235"/>
      <c r="K39" s="235">
        <f>SUM(K40:K52)</f>
        <v>0</v>
      </c>
      <c r="L39" s="235"/>
      <c r="M39" s="235">
        <f>SUM(M40:M52)</f>
        <v>0</v>
      </c>
      <c r="N39" s="235"/>
      <c r="O39" s="235">
        <f>SUM(O40:O52)</f>
        <v>13.85</v>
      </c>
      <c r="P39" s="235"/>
      <c r="Q39" s="235">
        <f>SUM(Q40:Q52)</f>
        <v>0</v>
      </c>
      <c r="R39" s="235"/>
      <c r="S39" s="235"/>
      <c r="T39" s="235"/>
      <c r="U39" s="235"/>
      <c r="V39" s="235">
        <f>SUM(V40:V52)</f>
        <v>66.649999999999991</v>
      </c>
      <c r="W39" s="235"/>
      <c r="X39" s="235"/>
      <c r="AG39" t="s">
        <v>127</v>
      </c>
    </row>
    <row r="40" spans="1:60" ht="20.399999999999999" outlineLevel="1" x14ac:dyDescent="0.25">
      <c r="A40" s="242">
        <v>15</v>
      </c>
      <c r="B40" s="243" t="s">
        <v>181</v>
      </c>
      <c r="C40" s="261" t="s">
        <v>182</v>
      </c>
      <c r="D40" s="244" t="s">
        <v>150</v>
      </c>
      <c r="E40" s="245">
        <v>18.91</v>
      </c>
      <c r="F40" s="246"/>
      <c r="G40" s="247">
        <f>ROUND(E40*F40,2)</f>
        <v>0</v>
      </c>
      <c r="H40" s="232"/>
      <c r="I40" s="231">
        <f>ROUND(E40*H40,2)</f>
        <v>0</v>
      </c>
      <c r="J40" s="232"/>
      <c r="K40" s="231">
        <f>ROUND(E40*J40,2)</f>
        <v>0</v>
      </c>
      <c r="L40" s="231">
        <v>21</v>
      </c>
      <c r="M40" s="231">
        <f>G40*(1+L40/100)</f>
        <v>0</v>
      </c>
      <c r="N40" s="231">
        <v>0.36369000000000001</v>
      </c>
      <c r="O40" s="231">
        <f>ROUND(E40*N40,2)</f>
        <v>6.88</v>
      </c>
      <c r="P40" s="231">
        <v>0</v>
      </c>
      <c r="Q40" s="231">
        <f>ROUND(E40*P40,2)</f>
        <v>0</v>
      </c>
      <c r="R40" s="231"/>
      <c r="S40" s="231" t="s">
        <v>137</v>
      </c>
      <c r="T40" s="231" t="s">
        <v>137</v>
      </c>
      <c r="U40" s="231">
        <v>1.40134</v>
      </c>
      <c r="V40" s="231">
        <f>ROUND(E40*U40,2)</f>
        <v>26.5</v>
      </c>
      <c r="W40" s="231"/>
      <c r="X40" s="231" t="s">
        <v>132</v>
      </c>
      <c r="Y40" s="211"/>
      <c r="Z40" s="211"/>
      <c r="AA40" s="211"/>
      <c r="AB40" s="211"/>
      <c r="AC40" s="211"/>
      <c r="AD40" s="211"/>
      <c r="AE40" s="211"/>
      <c r="AF40" s="211"/>
      <c r="AG40" s="211" t="s">
        <v>142</v>
      </c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5">
      <c r="A41" s="228"/>
      <c r="B41" s="229"/>
      <c r="C41" s="262" t="s">
        <v>183</v>
      </c>
      <c r="D41" s="233"/>
      <c r="E41" s="234">
        <v>18.91</v>
      </c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11"/>
      <c r="Z41" s="211"/>
      <c r="AA41" s="211"/>
      <c r="AB41" s="211"/>
      <c r="AC41" s="211"/>
      <c r="AD41" s="211"/>
      <c r="AE41" s="211"/>
      <c r="AF41" s="211"/>
      <c r="AG41" s="211" t="s">
        <v>139</v>
      </c>
      <c r="AH41" s="211">
        <v>0</v>
      </c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5">
      <c r="A42" s="242">
        <v>16</v>
      </c>
      <c r="B42" s="243" t="s">
        <v>184</v>
      </c>
      <c r="C42" s="261" t="s">
        <v>185</v>
      </c>
      <c r="D42" s="244" t="s">
        <v>167</v>
      </c>
      <c r="E42" s="245">
        <v>12.2</v>
      </c>
      <c r="F42" s="246"/>
      <c r="G42" s="247">
        <f>ROUND(E42*F42,2)</f>
        <v>0</v>
      </c>
      <c r="H42" s="232"/>
      <c r="I42" s="231">
        <f>ROUND(E42*H42,2)</f>
        <v>0</v>
      </c>
      <c r="J42" s="232"/>
      <c r="K42" s="231">
        <f>ROUND(E42*J42,2)</f>
        <v>0</v>
      </c>
      <c r="L42" s="231">
        <v>21</v>
      </c>
      <c r="M42" s="231">
        <f>G42*(1+L42/100)</f>
        <v>0</v>
      </c>
      <c r="N42" s="231">
        <v>3.0470000000000001E-2</v>
      </c>
      <c r="O42" s="231">
        <f>ROUND(E42*N42,2)</f>
        <v>0.37</v>
      </c>
      <c r="P42" s="231">
        <v>0</v>
      </c>
      <c r="Q42" s="231">
        <f>ROUND(E42*P42,2)</f>
        <v>0</v>
      </c>
      <c r="R42" s="231"/>
      <c r="S42" s="231" t="s">
        <v>137</v>
      </c>
      <c r="T42" s="231" t="s">
        <v>137</v>
      </c>
      <c r="U42" s="231">
        <v>0.87</v>
      </c>
      <c r="V42" s="231">
        <f>ROUND(E42*U42,2)</f>
        <v>10.61</v>
      </c>
      <c r="W42" s="231"/>
      <c r="X42" s="231" t="s">
        <v>132</v>
      </c>
      <c r="Y42" s="211"/>
      <c r="Z42" s="211"/>
      <c r="AA42" s="211"/>
      <c r="AB42" s="211"/>
      <c r="AC42" s="211"/>
      <c r="AD42" s="211"/>
      <c r="AE42" s="211"/>
      <c r="AF42" s="211"/>
      <c r="AG42" s="211" t="s">
        <v>142</v>
      </c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 x14ac:dyDescent="0.25">
      <c r="A43" s="228"/>
      <c r="B43" s="229"/>
      <c r="C43" s="262" t="s">
        <v>186</v>
      </c>
      <c r="D43" s="233"/>
      <c r="E43" s="234">
        <v>12.2</v>
      </c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11"/>
      <c r="Z43" s="211"/>
      <c r="AA43" s="211"/>
      <c r="AB43" s="211"/>
      <c r="AC43" s="211"/>
      <c r="AD43" s="211"/>
      <c r="AE43" s="211"/>
      <c r="AF43" s="211"/>
      <c r="AG43" s="211" t="s">
        <v>139</v>
      </c>
      <c r="AH43" s="211">
        <v>0</v>
      </c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1" x14ac:dyDescent="0.25">
      <c r="A44" s="242">
        <v>17</v>
      </c>
      <c r="B44" s="243" t="s">
        <v>187</v>
      </c>
      <c r="C44" s="261" t="s">
        <v>188</v>
      </c>
      <c r="D44" s="244" t="s">
        <v>167</v>
      </c>
      <c r="E44" s="245">
        <v>12.2</v>
      </c>
      <c r="F44" s="246"/>
      <c r="G44" s="247">
        <f>ROUND(E44*F44,2)</f>
        <v>0</v>
      </c>
      <c r="H44" s="232"/>
      <c r="I44" s="231">
        <f>ROUND(E44*H44,2)</f>
        <v>0</v>
      </c>
      <c r="J44" s="232"/>
      <c r="K44" s="231">
        <f>ROUND(E44*J44,2)</f>
        <v>0</v>
      </c>
      <c r="L44" s="231">
        <v>21</v>
      </c>
      <c r="M44" s="231">
        <f>G44*(1+L44/100)</f>
        <v>0</v>
      </c>
      <c r="N44" s="231">
        <v>0</v>
      </c>
      <c r="O44" s="231">
        <f>ROUND(E44*N44,2)</f>
        <v>0</v>
      </c>
      <c r="P44" s="231">
        <v>0</v>
      </c>
      <c r="Q44" s="231">
        <f>ROUND(E44*P44,2)</f>
        <v>0</v>
      </c>
      <c r="R44" s="231"/>
      <c r="S44" s="231" t="s">
        <v>137</v>
      </c>
      <c r="T44" s="231" t="s">
        <v>189</v>
      </c>
      <c r="U44" s="231">
        <v>0.23200000000000001</v>
      </c>
      <c r="V44" s="231">
        <f>ROUND(E44*U44,2)</f>
        <v>2.83</v>
      </c>
      <c r="W44" s="231"/>
      <c r="X44" s="231" t="s">
        <v>132</v>
      </c>
      <c r="Y44" s="211"/>
      <c r="Z44" s="211"/>
      <c r="AA44" s="211"/>
      <c r="AB44" s="211"/>
      <c r="AC44" s="211"/>
      <c r="AD44" s="211"/>
      <c r="AE44" s="211"/>
      <c r="AF44" s="211"/>
      <c r="AG44" s="211" t="s">
        <v>142</v>
      </c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1" x14ac:dyDescent="0.25">
      <c r="A45" s="228"/>
      <c r="B45" s="229"/>
      <c r="C45" s="262" t="s">
        <v>186</v>
      </c>
      <c r="D45" s="233"/>
      <c r="E45" s="234">
        <v>12.2</v>
      </c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11"/>
      <c r="Z45" s="211"/>
      <c r="AA45" s="211"/>
      <c r="AB45" s="211"/>
      <c r="AC45" s="211"/>
      <c r="AD45" s="211"/>
      <c r="AE45" s="211"/>
      <c r="AF45" s="211"/>
      <c r="AG45" s="211" t="s">
        <v>139</v>
      </c>
      <c r="AH45" s="211">
        <v>0</v>
      </c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outlineLevel="1" x14ac:dyDescent="0.25">
      <c r="A46" s="248">
        <v>18</v>
      </c>
      <c r="B46" s="249" t="s">
        <v>190</v>
      </c>
      <c r="C46" s="260" t="s">
        <v>191</v>
      </c>
      <c r="D46" s="250" t="s">
        <v>173</v>
      </c>
      <c r="E46" s="251">
        <v>10</v>
      </c>
      <c r="F46" s="252"/>
      <c r="G46" s="253">
        <f>ROUND(E46*F46,2)</f>
        <v>0</v>
      </c>
      <c r="H46" s="232"/>
      <c r="I46" s="231">
        <f>ROUND(E46*H46,2)</f>
        <v>0</v>
      </c>
      <c r="J46" s="232"/>
      <c r="K46" s="231">
        <f>ROUND(E46*J46,2)</f>
        <v>0</v>
      </c>
      <c r="L46" s="231">
        <v>21</v>
      </c>
      <c r="M46" s="231">
        <f>G46*(1+L46/100)</f>
        <v>0</v>
      </c>
      <c r="N46" s="231">
        <v>2.3980000000000001E-2</v>
      </c>
      <c r="O46" s="231">
        <f>ROUND(E46*N46,2)</f>
        <v>0.24</v>
      </c>
      <c r="P46" s="231">
        <v>0</v>
      </c>
      <c r="Q46" s="231">
        <f>ROUND(E46*P46,2)</f>
        <v>0</v>
      </c>
      <c r="R46" s="231"/>
      <c r="S46" s="231" t="s">
        <v>137</v>
      </c>
      <c r="T46" s="231" t="s">
        <v>137</v>
      </c>
      <c r="U46" s="231">
        <v>0.2</v>
      </c>
      <c r="V46" s="231">
        <f>ROUND(E46*U46,2)</f>
        <v>2</v>
      </c>
      <c r="W46" s="231"/>
      <c r="X46" s="231" t="s">
        <v>132</v>
      </c>
      <c r="Y46" s="211"/>
      <c r="Z46" s="211"/>
      <c r="AA46" s="211"/>
      <c r="AB46" s="211"/>
      <c r="AC46" s="211"/>
      <c r="AD46" s="211"/>
      <c r="AE46" s="211"/>
      <c r="AF46" s="211"/>
      <c r="AG46" s="211" t="s">
        <v>142</v>
      </c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outlineLevel="1" x14ac:dyDescent="0.25">
      <c r="A47" s="242">
        <v>19</v>
      </c>
      <c r="B47" s="243" t="s">
        <v>192</v>
      </c>
      <c r="C47" s="261" t="s">
        <v>193</v>
      </c>
      <c r="D47" s="244" t="s">
        <v>167</v>
      </c>
      <c r="E47" s="245">
        <v>12.2</v>
      </c>
      <c r="F47" s="246"/>
      <c r="G47" s="247">
        <f>ROUND(E47*F47,2)</f>
        <v>0</v>
      </c>
      <c r="H47" s="232"/>
      <c r="I47" s="231">
        <f>ROUND(E47*H47,2)</f>
        <v>0</v>
      </c>
      <c r="J47" s="232"/>
      <c r="K47" s="231">
        <f>ROUND(E47*J47,2)</f>
        <v>0</v>
      </c>
      <c r="L47" s="231">
        <v>21</v>
      </c>
      <c r="M47" s="231">
        <f>G47*(1+L47/100)</f>
        <v>0</v>
      </c>
      <c r="N47" s="231">
        <v>1.8380000000000001E-2</v>
      </c>
      <c r="O47" s="231">
        <f>ROUND(E47*N47,2)</f>
        <v>0.22</v>
      </c>
      <c r="P47" s="231">
        <v>0</v>
      </c>
      <c r="Q47" s="231">
        <f>ROUND(E47*P47,2)</f>
        <v>0</v>
      </c>
      <c r="R47" s="231"/>
      <c r="S47" s="231" t="s">
        <v>137</v>
      </c>
      <c r="T47" s="231" t="s">
        <v>137</v>
      </c>
      <c r="U47" s="231">
        <v>0.255</v>
      </c>
      <c r="V47" s="231">
        <f>ROUND(E47*U47,2)</f>
        <v>3.11</v>
      </c>
      <c r="W47" s="231"/>
      <c r="X47" s="231" t="s">
        <v>132</v>
      </c>
      <c r="Y47" s="211"/>
      <c r="Z47" s="211"/>
      <c r="AA47" s="211"/>
      <c r="AB47" s="211"/>
      <c r="AC47" s="211"/>
      <c r="AD47" s="211"/>
      <c r="AE47" s="211"/>
      <c r="AF47" s="211"/>
      <c r="AG47" s="211" t="s">
        <v>142</v>
      </c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1" x14ac:dyDescent="0.25">
      <c r="A48" s="228"/>
      <c r="B48" s="229"/>
      <c r="C48" s="262" t="s">
        <v>194</v>
      </c>
      <c r="D48" s="233"/>
      <c r="E48" s="234">
        <v>12.2</v>
      </c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11"/>
      <c r="Z48" s="211"/>
      <c r="AA48" s="211"/>
      <c r="AB48" s="211"/>
      <c r="AC48" s="211"/>
      <c r="AD48" s="211"/>
      <c r="AE48" s="211"/>
      <c r="AF48" s="211"/>
      <c r="AG48" s="211" t="s">
        <v>139</v>
      </c>
      <c r="AH48" s="211">
        <v>0</v>
      </c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1" x14ac:dyDescent="0.25">
      <c r="A49" s="242">
        <v>20</v>
      </c>
      <c r="B49" s="243" t="s">
        <v>195</v>
      </c>
      <c r="C49" s="261" t="s">
        <v>196</v>
      </c>
      <c r="D49" s="244" t="s">
        <v>136</v>
      </c>
      <c r="E49" s="245">
        <v>1.891</v>
      </c>
      <c r="F49" s="246"/>
      <c r="G49" s="247">
        <f>ROUND(E49*F49,2)</f>
        <v>0</v>
      </c>
      <c r="H49" s="232"/>
      <c r="I49" s="231">
        <f>ROUND(E49*H49,2)</f>
        <v>0</v>
      </c>
      <c r="J49" s="232"/>
      <c r="K49" s="231">
        <f>ROUND(E49*J49,2)</f>
        <v>0</v>
      </c>
      <c r="L49" s="231">
        <v>21</v>
      </c>
      <c r="M49" s="231">
        <f>G49*(1+L49/100)</f>
        <v>0</v>
      </c>
      <c r="N49" s="231">
        <v>2.52542</v>
      </c>
      <c r="O49" s="231">
        <f>ROUND(E49*N49,2)</f>
        <v>4.78</v>
      </c>
      <c r="P49" s="231">
        <v>0</v>
      </c>
      <c r="Q49" s="231">
        <f>ROUND(E49*P49,2)</f>
        <v>0</v>
      </c>
      <c r="R49" s="231"/>
      <c r="S49" s="231" t="s">
        <v>137</v>
      </c>
      <c r="T49" s="231" t="s">
        <v>137</v>
      </c>
      <c r="U49" s="231">
        <v>3.5720000000000001</v>
      </c>
      <c r="V49" s="231">
        <f>ROUND(E49*U49,2)</f>
        <v>6.75</v>
      </c>
      <c r="W49" s="231"/>
      <c r="X49" s="231" t="s">
        <v>132</v>
      </c>
      <c r="Y49" s="211"/>
      <c r="Z49" s="211"/>
      <c r="AA49" s="211"/>
      <c r="AB49" s="211"/>
      <c r="AC49" s="211"/>
      <c r="AD49" s="211"/>
      <c r="AE49" s="211"/>
      <c r="AF49" s="211"/>
      <c r="AG49" s="211" t="s">
        <v>142</v>
      </c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1" x14ac:dyDescent="0.25">
      <c r="A50" s="228"/>
      <c r="B50" s="229"/>
      <c r="C50" s="262" t="s">
        <v>197</v>
      </c>
      <c r="D50" s="233"/>
      <c r="E50" s="234">
        <v>1.891</v>
      </c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11"/>
      <c r="Z50" s="211"/>
      <c r="AA50" s="211"/>
      <c r="AB50" s="211"/>
      <c r="AC50" s="211"/>
      <c r="AD50" s="211"/>
      <c r="AE50" s="211"/>
      <c r="AF50" s="211"/>
      <c r="AG50" s="211" t="s">
        <v>139</v>
      </c>
      <c r="AH50" s="211">
        <v>0</v>
      </c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ht="20.399999999999999" outlineLevel="1" x14ac:dyDescent="0.25">
      <c r="A51" s="242">
        <v>21</v>
      </c>
      <c r="B51" s="243" t="s">
        <v>198</v>
      </c>
      <c r="C51" s="261" t="s">
        <v>199</v>
      </c>
      <c r="D51" s="244" t="s">
        <v>167</v>
      </c>
      <c r="E51" s="245">
        <v>11.9</v>
      </c>
      <c r="F51" s="246"/>
      <c r="G51" s="247">
        <f>ROUND(E51*F51,2)</f>
        <v>0</v>
      </c>
      <c r="H51" s="232"/>
      <c r="I51" s="231">
        <f>ROUND(E51*H51,2)</f>
        <v>0</v>
      </c>
      <c r="J51" s="232"/>
      <c r="K51" s="231">
        <f>ROUND(E51*J51,2)</f>
        <v>0</v>
      </c>
      <c r="L51" s="231">
        <v>21</v>
      </c>
      <c r="M51" s="231">
        <f>G51*(1+L51/100)</f>
        <v>0</v>
      </c>
      <c r="N51" s="231">
        <v>0.11414000000000001</v>
      </c>
      <c r="O51" s="231">
        <f>ROUND(E51*N51,2)</f>
        <v>1.36</v>
      </c>
      <c r="P51" s="231">
        <v>0</v>
      </c>
      <c r="Q51" s="231">
        <f>ROUND(E51*P51,2)</f>
        <v>0</v>
      </c>
      <c r="R51" s="231"/>
      <c r="S51" s="231" t="s">
        <v>137</v>
      </c>
      <c r="T51" s="231" t="s">
        <v>137</v>
      </c>
      <c r="U51" s="231">
        <v>1.24821</v>
      </c>
      <c r="V51" s="231">
        <f>ROUND(E51*U51,2)</f>
        <v>14.85</v>
      </c>
      <c r="W51" s="231"/>
      <c r="X51" s="231" t="s">
        <v>200</v>
      </c>
      <c r="Y51" s="211"/>
      <c r="Z51" s="211"/>
      <c r="AA51" s="211"/>
      <c r="AB51" s="211"/>
      <c r="AC51" s="211"/>
      <c r="AD51" s="211"/>
      <c r="AE51" s="211"/>
      <c r="AF51" s="211"/>
      <c r="AG51" s="211" t="s">
        <v>201</v>
      </c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outlineLevel="1" x14ac:dyDescent="0.25">
      <c r="A52" s="228"/>
      <c r="B52" s="229"/>
      <c r="C52" s="262" t="s">
        <v>202</v>
      </c>
      <c r="D52" s="233"/>
      <c r="E52" s="234">
        <v>11.9</v>
      </c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11"/>
      <c r="Z52" s="211"/>
      <c r="AA52" s="211"/>
      <c r="AB52" s="211"/>
      <c r="AC52" s="211"/>
      <c r="AD52" s="211"/>
      <c r="AE52" s="211"/>
      <c r="AF52" s="211"/>
      <c r="AG52" s="211" t="s">
        <v>139</v>
      </c>
      <c r="AH52" s="211">
        <v>0</v>
      </c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x14ac:dyDescent="0.25">
      <c r="A53" s="236" t="s">
        <v>126</v>
      </c>
      <c r="B53" s="237" t="s">
        <v>75</v>
      </c>
      <c r="C53" s="259" t="s">
        <v>76</v>
      </c>
      <c r="D53" s="238"/>
      <c r="E53" s="239"/>
      <c r="F53" s="240"/>
      <c r="G53" s="241">
        <f>SUMIF(AG54:AG59,"&lt;&gt;NOR",G54:G59)</f>
        <v>0</v>
      </c>
      <c r="H53" s="235"/>
      <c r="I53" s="235">
        <f>SUM(I54:I59)</f>
        <v>0</v>
      </c>
      <c r="J53" s="235"/>
      <c r="K53" s="235">
        <f>SUM(K54:K59)</f>
        <v>0</v>
      </c>
      <c r="L53" s="235"/>
      <c r="M53" s="235">
        <f>SUM(M54:M59)</f>
        <v>0</v>
      </c>
      <c r="N53" s="235"/>
      <c r="O53" s="235">
        <f>SUM(O54:O59)</f>
        <v>0.95</v>
      </c>
      <c r="P53" s="235"/>
      <c r="Q53" s="235">
        <f>SUM(Q54:Q59)</f>
        <v>0</v>
      </c>
      <c r="R53" s="235"/>
      <c r="S53" s="235"/>
      <c r="T53" s="235"/>
      <c r="U53" s="235"/>
      <c r="V53" s="235">
        <f>SUM(V54:V59)</f>
        <v>34.75</v>
      </c>
      <c r="W53" s="235"/>
      <c r="X53" s="235"/>
      <c r="AG53" t="s">
        <v>127</v>
      </c>
    </row>
    <row r="54" spans="1:60" outlineLevel="1" x14ac:dyDescent="0.25">
      <c r="A54" s="242">
        <v>22</v>
      </c>
      <c r="B54" s="243" t="s">
        <v>203</v>
      </c>
      <c r="C54" s="261" t="s">
        <v>204</v>
      </c>
      <c r="D54" s="244" t="s">
        <v>150</v>
      </c>
      <c r="E54" s="245">
        <v>2</v>
      </c>
      <c r="F54" s="246"/>
      <c r="G54" s="247">
        <f>ROUND(E54*F54,2)</f>
        <v>0</v>
      </c>
      <c r="H54" s="232"/>
      <c r="I54" s="231">
        <f>ROUND(E54*H54,2)</f>
        <v>0</v>
      </c>
      <c r="J54" s="232"/>
      <c r="K54" s="231">
        <f>ROUND(E54*J54,2)</f>
        <v>0</v>
      </c>
      <c r="L54" s="231">
        <v>21</v>
      </c>
      <c r="M54" s="231">
        <f>G54*(1+L54/100)</f>
        <v>0</v>
      </c>
      <c r="N54" s="231">
        <v>4.0000000000000003E-5</v>
      </c>
      <c r="O54" s="231">
        <f>ROUND(E54*N54,2)</f>
        <v>0</v>
      </c>
      <c r="P54" s="231">
        <v>0</v>
      </c>
      <c r="Q54" s="231">
        <f>ROUND(E54*P54,2)</f>
        <v>0</v>
      </c>
      <c r="R54" s="231"/>
      <c r="S54" s="231" t="s">
        <v>137</v>
      </c>
      <c r="T54" s="231" t="s">
        <v>137</v>
      </c>
      <c r="U54" s="231">
        <v>7.8E-2</v>
      </c>
      <c r="V54" s="231">
        <f>ROUND(E54*U54,2)</f>
        <v>0.16</v>
      </c>
      <c r="W54" s="231"/>
      <c r="X54" s="231" t="s">
        <v>132</v>
      </c>
      <c r="Y54" s="211"/>
      <c r="Z54" s="211"/>
      <c r="AA54" s="211"/>
      <c r="AB54" s="211"/>
      <c r="AC54" s="211"/>
      <c r="AD54" s="211"/>
      <c r="AE54" s="211"/>
      <c r="AF54" s="211"/>
      <c r="AG54" s="211" t="s">
        <v>142</v>
      </c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 x14ac:dyDescent="0.25">
      <c r="A55" s="228"/>
      <c r="B55" s="229"/>
      <c r="C55" s="262" t="s">
        <v>205</v>
      </c>
      <c r="D55" s="233"/>
      <c r="E55" s="234">
        <v>2</v>
      </c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11"/>
      <c r="Z55" s="211"/>
      <c r="AA55" s="211"/>
      <c r="AB55" s="211"/>
      <c r="AC55" s="211"/>
      <c r="AD55" s="211"/>
      <c r="AE55" s="211"/>
      <c r="AF55" s="211"/>
      <c r="AG55" s="211" t="s">
        <v>139</v>
      </c>
      <c r="AH55" s="211">
        <v>0</v>
      </c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1" x14ac:dyDescent="0.25">
      <c r="A56" s="242">
        <v>23</v>
      </c>
      <c r="B56" s="243" t="s">
        <v>206</v>
      </c>
      <c r="C56" s="261" t="s">
        <v>207</v>
      </c>
      <c r="D56" s="244" t="s">
        <v>167</v>
      </c>
      <c r="E56" s="245">
        <v>5</v>
      </c>
      <c r="F56" s="246"/>
      <c r="G56" s="247">
        <f>ROUND(E56*F56,2)</f>
        <v>0</v>
      </c>
      <c r="H56" s="232"/>
      <c r="I56" s="231">
        <f>ROUND(E56*H56,2)</f>
        <v>0</v>
      </c>
      <c r="J56" s="232"/>
      <c r="K56" s="231">
        <f>ROUND(E56*J56,2)</f>
        <v>0</v>
      </c>
      <c r="L56" s="231">
        <v>21</v>
      </c>
      <c r="M56" s="231">
        <f>G56*(1+L56/100)</f>
        <v>0</v>
      </c>
      <c r="N56" s="231">
        <v>2.3000000000000001E-4</v>
      </c>
      <c r="O56" s="231">
        <f>ROUND(E56*N56,2)</f>
        <v>0</v>
      </c>
      <c r="P56" s="231">
        <v>0</v>
      </c>
      <c r="Q56" s="231">
        <f>ROUND(E56*P56,2)</f>
        <v>0</v>
      </c>
      <c r="R56" s="231"/>
      <c r="S56" s="231" t="s">
        <v>137</v>
      </c>
      <c r="T56" s="231" t="s">
        <v>137</v>
      </c>
      <c r="U56" s="231">
        <v>0.05</v>
      </c>
      <c r="V56" s="231">
        <f>ROUND(E56*U56,2)</f>
        <v>0.25</v>
      </c>
      <c r="W56" s="231"/>
      <c r="X56" s="231" t="s">
        <v>132</v>
      </c>
      <c r="Y56" s="211"/>
      <c r="Z56" s="211"/>
      <c r="AA56" s="211"/>
      <c r="AB56" s="211"/>
      <c r="AC56" s="211"/>
      <c r="AD56" s="211"/>
      <c r="AE56" s="211"/>
      <c r="AF56" s="211"/>
      <c r="AG56" s="211" t="s">
        <v>142</v>
      </c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1" x14ac:dyDescent="0.25">
      <c r="A57" s="228"/>
      <c r="B57" s="229"/>
      <c r="C57" s="262" t="s">
        <v>208</v>
      </c>
      <c r="D57" s="233"/>
      <c r="E57" s="234">
        <v>5</v>
      </c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11"/>
      <c r="Z57" s="211"/>
      <c r="AA57" s="211"/>
      <c r="AB57" s="211"/>
      <c r="AC57" s="211"/>
      <c r="AD57" s="211"/>
      <c r="AE57" s="211"/>
      <c r="AF57" s="211"/>
      <c r="AG57" s="211" t="s">
        <v>139</v>
      </c>
      <c r="AH57" s="211">
        <v>0</v>
      </c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ht="20.399999999999999" outlineLevel="1" x14ac:dyDescent="0.25">
      <c r="A58" s="242">
        <v>24</v>
      </c>
      <c r="B58" s="243" t="s">
        <v>209</v>
      </c>
      <c r="C58" s="261" t="s">
        <v>210</v>
      </c>
      <c r="D58" s="244" t="s">
        <v>150</v>
      </c>
      <c r="E58" s="245">
        <v>42.5</v>
      </c>
      <c r="F58" s="246"/>
      <c r="G58" s="247">
        <f>ROUND(E58*F58,2)</f>
        <v>0</v>
      </c>
      <c r="H58" s="232"/>
      <c r="I58" s="231">
        <f>ROUND(E58*H58,2)</f>
        <v>0</v>
      </c>
      <c r="J58" s="232"/>
      <c r="K58" s="231">
        <f>ROUND(E58*J58,2)</f>
        <v>0</v>
      </c>
      <c r="L58" s="231">
        <v>21</v>
      </c>
      <c r="M58" s="231">
        <f>G58*(1+L58/100)</f>
        <v>0</v>
      </c>
      <c r="N58" s="231">
        <v>2.23E-2</v>
      </c>
      <c r="O58" s="231">
        <f>ROUND(E58*N58,2)</f>
        <v>0.95</v>
      </c>
      <c r="P58" s="231">
        <v>0</v>
      </c>
      <c r="Q58" s="231">
        <f>ROUND(E58*P58,2)</f>
        <v>0</v>
      </c>
      <c r="R58" s="231"/>
      <c r="S58" s="231" t="s">
        <v>137</v>
      </c>
      <c r="T58" s="231" t="s">
        <v>137</v>
      </c>
      <c r="U58" s="231">
        <v>0.80800000000000005</v>
      </c>
      <c r="V58" s="231">
        <f>ROUND(E58*U58,2)</f>
        <v>34.340000000000003</v>
      </c>
      <c r="W58" s="231"/>
      <c r="X58" s="231" t="s">
        <v>132</v>
      </c>
      <c r="Y58" s="211"/>
      <c r="Z58" s="211"/>
      <c r="AA58" s="211"/>
      <c r="AB58" s="211"/>
      <c r="AC58" s="211"/>
      <c r="AD58" s="211"/>
      <c r="AE58" s="211"/>
      <c r="AF58" s="211"/>
      <c r="AG58" s="211" t="s">
        <v>133</v>
      </c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1" x14ac:dyDescent="0.25">
      <c r="A59" s="228"/>
      <c r="B59" s="229"/>
      <c r="C59" s="262" t="s">
        <v>211</v>
      </c>
      <c r="D59" s="233"/>
      <c r="E59" s="234">
        <v>42.5</v>
      </c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11"/>
      <c r="Z59" s="211"/>
      <c r="AA59" s="211"/>
      <c r="AB59" s="211"/>
      <c r="AC59" s="211"/>
      <c r="AD59" s="211"/>
      <c r="AE59" s="211"/>
      <c r="AF59" s="211"/>
      <c r="AG59" s="211" t="s">
        <v>139</v>
      </c>
      <c r="AH59" s="211">
        <v>0</v>
      </c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x14ac:dyDescent="0.25">
      <c r="A60" s="236" t="s">
        <v>126</v>
      </c>
      <c r="B60" s="237" t="s">
        <v>77</v>
      </c>
      <c r="C60" s="259" t="s">
        <v>78</v>
      </c>
      <c r="D60" s="238"/>
      <c r="E60" s="239"/>
      <c r="F60" s="240"/>
      <c r="G60" s="241">
        <f>SUMIF(AG61:AG67,"&lt;&gt;NOR",G61:G67)</f>
        <v>0</v>
      </c>
      <c r="H60" s="235"/>
      <c r="I60" s="235">
        <f>SUM(I61:I67)</f>
        <v>0</v>
      </c>
      <c r="J60" s="235"/>
      <c r="K60" s="235">
        <f>SUM(K61:K67)</f>
        <v>0</v>
      </c>
      <c r="L60" s="235"/>
      <c r="M60" s="235">
        <f>SUM(M61:M67)</f>
        <v>0</v>
      </c>
      <c r="N60" s="235"/>
      <c r="O60" s="235">
        <f>SUM(O61:O67)</f>
        <v>2.2399999999999998</v>
      </c>
      <c r="P60" s="235"/>
      <c r="Q60" s="235">
        <f>SUM(Q61:Q67)</f>
        <v>0</v>
      </c>
      <c r="R60" s="235"/>
      <c r="S60" s="235"/>
      <c r="T60" s="235"/>
      <c r="U60" s="235"/>
      <c r="V60" s="235">
        <f>SUM(V61:V67)</f>
        <v>47.44</v>
      </c>
      <c r="W60" s="235"/>
      <c r="X60" s="235"/>
      <c r="AG60" t="s">
        <v>127</v>
      </c>
    </row>
    <row r="61" spans="1:60" outlineLevel="1" x14ac:dyDescent="0.25">
      <c r="A61" s="242">
        <v>25</v>
      </c>
      <c r="B61" s="243" t="s">
        <v>212</v>
      </c>
      <c r="C61" s="261" t="s">
        <v>213</v>
      </c>
      <c r="D61" s="244" t="s">
        <v>150</v>
      </c>
      <c r="E61" s="245">
        <v>2.2000000000000002</v>
      </c>
      <c r="F61" s="246"/>
      <c r="G61" s="247">
        <f>ROUND(E61*F61,2)</f>
        <v>0</v>
      </c>
      <c r="H61" s="232"/>
      <c r="I61" s="231">
        <f>ROUND(E61*H61,2)</f>
        <v>0</v>
      </c>
      <c r="J61" s="232"/>
      <c r="K61" s="231">
        <f>ROUND(E61*J61,2)</f>
        <v>0</v>
      </c>
      <c r="L61" s="231">
        <v>21</v>
      </c>
      <c r="M61" s="231">
        <f>G61*(1+L61/100)</f>
        <v>0</v>
      </c>
      <c r="N61" s="231">
        <v>4.0000000000000003E-5</v>
      </c>
      <c r="O61" s="231">
        <f>ROUND(E61*N61,2)</f>
        <v>0</v>
      </c>
      <c r="P61" s="231">
        <v>0</v>
      </c>
      <c r="Q61" s="231">
        <f>ROUND(E61*P61,2)</f>
        <v>0</v>
      </c>
      <c r="R61" s="231"/>
      <c r="S61" s="231" t="s">
        <v>137</v>
      </c>
      <c r="T61" s="231" t="s">
        <v>137</v>
      </c>
      <c r="U61" s="231">
        <v>7.8E-2</v>
      </c>
      <c r="V61" s="231">
        <f>ROUND(E61*U61,2)</f>
        <v>0.17</v>
      </c>
      <c r="W61" s="231"/>
      <c r="X61" s="231" t="s">
        <v>132</v>
      </c>
      <c r="Y61" s="211"/>
      <c r="Z61" s="211"/>
      <c r="AA61" s="211"/>
      <c r="AB61" s="211"/>
      <c r="AC61" s="211"/>
      <c r="AD61" s="211"/>
      <c r="AE61" s="211"/>
      <c r="AF61" s="211"/>
      <c r="AG61" s="211" t="s">
        <v>142</v>
      </c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1" x14ac:dyDescent="0.25">
      <c r="A62" s="228"/>
      <c r="B62" s="229"/>
      <c r="C62" s="262" t="s">
        <v>214</v>
      </c>
      <c r="D62" s="233"/>
      <c r="E62" s="234">
        <v>2.2000000000000002</v>
      </c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11"/>
      <c r="Z62" s="211"/>
      <c r="AA62" s="211"/>
      <c r="AB62" s="211"/>
      <c r="AC62" s="211"/>
      <c r="AD62" s="211"/>
      <c r="AE62" s="211"/>
      <c r="AF62" s="211"/>
      <c r="AG62" s="211" t="s">
        <v>139</v>
      </c>
      <c r="AH62" s="211">
        <v>0</v>
      </c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1" x14ac:dyDescent="0.25">
      <c r="A63" s="242">
        <v>26</v>
      </c>
      <c r="B63" s="243" t="s">
        <v>215</v>
      </c>
      <c r="C63" s="261" t="s">
        <v>216</v>
      </c>
      <c r="D63" s="244" t="s">
        <v>150</v>
      </c>
      <c r="E63" s="245">
        <v>41.94</v>
      </c>
      <c r="F63" s="246"/>
      <c r="G63" s="247">
        <f>ROUND(E63*F63,2)</f>
        <v>0</v>
      </c>
      <c r="H63" s="232"/>
      <c r="I63" s="231">
        <f>ROUND(E63*H63,2)</f>
        <v>0</v>
      </c>
      <c r="J63" s="232"/>
      <c r="K63" s="231">
        <f>ROUND(E63*J63,2)</f>
        <v>0</v>
      </c>
      <c r="L63" s="231">
        <v>21</v>
      </c>
      <c r="M63" s="231">
        <f>G63*(1+L63/100)</f>
        <v>0</v>
      </c>
      <c r="N63" s="231">
        <v>6.2E-4</v>
      </c>
      <c r="O63" s="231">
        <f>ROUND(E63*N63,2)</f>
        <v>0.03</v>
      </c>
      <c r="P63" s="231">
        <v>0</v>
      </c>
      <c r="Q63" s="231">
        <f>ROUND(E63*P63,2)</f>
        <v>0</v>
      </c>
      <c r="R63" s="231"/>
      <c r="S63" s="231" t="s">
        <v>137</v>
      </c>
      <c r="T63" s="231" t="s">
        <v>137</v>
      </c>
      <c r="U63" s="231">
        <v>0.21</v>
      </c>
      <c r="V63" s="231">
        <f>ROUND(E63*U63,2)</f>
        <v>8.81</v>
      </c>
      <c r="W63" s="231"/>
      <c r="X63" s="231" t="s">
        <v>132</v>
      </c>
      <c r="Y63" s="211"/>
      <c r="Z63" s="211"/>
      <c r="AA63" s="211"/>
      <c r="AB63" s="211"/>
      <c r="AC63" s="211"/>
      <c r="AD63" s="211"/>
      <c r="AE63" s="211"/>
      <c r="AF63" s="211"/>
      <c r="AG63" s="211" t="s">
        <v>142</v>
      </c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1" x14ac:dyDescent="0.25">
      <c r="A64" s="228"/>
      <c r="B64" s="229"/>
      <c r="C64" s="263" t="s">
        <v>217</v>
      </c>
      <c r="D64" s="254"/>
      <c r="E64" s="254"/>
      <c r="F64" s="254"/>
      <c r="G64" s="254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11"/>
      <c r="Z64" s="211"/>
      <c r="AA64" s="211"/>
      <c r="AB64" s="211"/>
      <c r="AC64" s="211"/>
      <c r="AD64" s="211"/>
      <c r="AE64" s="211"/>
      <c r="AF64" s="211"/>
      <c r="AG64" s="211" t="s">
        <v>169</v>
      </c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1" x14ac:dyDescent="0.25">
      <c r="A65" s="228"/>
      <c r="B65" s="229"/>
      <c r="C65" s="262" t="s">
        <v>218</v>
      </c>
      <c r="D65" s="233"/>
      <c r="E65" s="234">
        <v>41.94</v>
      </c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11"/>
      <c r="Z65" s="211"/>
      <c r="AA65" s="211"/>
      <c r="AB65" s="211"/>
      <c r="AC65" s="211"/>
      <c r="AD65" s="211"/>
      <c r="AE65" s="211"/>
      <c r="AF65" s="211"/>
      <c r="AG65" s="211" t="s">
        <v>139</v>
      </c>
      <c r="AH65" s="211">
        <v>0</v>
      </c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1" x14ac:dyDescent="0.25">
      <c r="A66" s="242">
        <v>27</v>
      </c>
      <c r="B66" s="243" t="s">
        <v>219</v>
      </c>
      <c r="C66" s="261" t="s">
        <v>220</v>
      </c>
      <c r="D66" s="244" t="s">
        <v>150</v>
      </c>
      <c r="E66" s="245">
        <v>41.94</v>
      </c>
      <c r="F66" s="246"/>
      <c r="G66" s="247">
        <f>ROUND(E66*F66,2)</f>
        <v>0</v>
      </c>
      <c r="H66" s="232"/>
      <c r="I66" s="231">
        <f>ROUND(E66*H66,2)</f>
        <v>0</v>
      </c>
      <c r="J66" s="232"/>
      <c r="K66" s="231">
        <f>ROUND(E66*J66,2)</f>
        <v>0</v>
      </c>
      <c r="L66" s="231">
        <v>21</v>
      </c>
      <c r="M66" s="231">
        <f>G66*(1+L66/100)</f>
        <v>0</v>
      </c>
      <c r="N66" s="231">
        <v>5.2580000000000002E-2</v>
      </c>
      <c r="O66" s="231">
        <f>ROUND(E66*N66,2)</f>
        <v>2.21</v>
      </c>
      <c r="P66" s="231">
        <v>0</v>
      </c>
      <c r="Q66" s="231">
        <f>ROUND(E66*P66,2)</f>
        <v>0</v>
      </c>
      <c r="R66" s="231"/>
      <c r="S66" s="231" t="s">
        <v>137</v>
      </c>
      <c r="T66" s="231" t="s">
        <v>137</v>
      </c>
      <c r="U66" s="231">
        <v>0.91700000000000004</v>
      </c>
      <c r="V66" s="231">
        <f>ROUND(E66*U66,2)</f>
        <v>38.46</v>
      </c>
      <c r="W66" s="231"/>
      <c r="X66" s="231" t="s">
        <v>132</v>
      </c>
      <c r="Y66" s="211"/>
      <c r="Z66" s="211"/>
      <c r="AA66" s="211"/>
      <c r="AB66" s="211"/>
      <c r="AC66" s="211"/>
      <c r="AD66" s="211"/>
      <c r="AE66" s="211"/>
      <c r="AF66" s="211"/>
      <c r="AG66" s="211" t="s">
        <v>142</v>
      </c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1" x14ac:dyDescent="0.25">
      <c r="A67" s="228"/>
      <c r="B67" s="229"/>
      <c r="C67" s="262" t="s">
        <v>218</v>
      </c>
      <c r="D67" s="233"/>
      <c r="E67" s="234">
        <v>41.94</v>
      </c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11"/>
      <c r="Z67" s="211"/>
      <c r="AA67" s="211"/>
      <c r="AB67" s="211"/>
      <c r="AC67" s="211"/>
      <c r="AD67" s="211"/>
      <c r="AE67" s="211"/>
      <c r="AF67" s="211"/>
      <c r="AG67" s="211" t="s">
        <v>139</v>
      </c>
      <c r="AH67" s="211">
        <v>0</v>
      </c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x14ac:dyDescent="0.25">
      <c r="A68" s="236" t="s">
        <v>126</v>
      </c>
      <c r="B68" s="237" t="s">
        <v>79</v>
      </c>
      <c r="C68" s="259" t="s">
        <v>80</v>
      </c>
      <c r="D68" s="238"/>
      <c r="E68" s="239"/>
      <c r="F68" s="240"/>
      <c r="G68" s="241">
        <f>SUMIF(AG69:AG80,"&lt;&gt;NOR",G69:G80)</f>
        <v>0</v>
      </c>
      <c r="H68" s="235"/>
      <c r="I68" s="235">
        <f>SUM(I69:I80)</f>
        <v>0</v>
      </c>
      <c r="J68" s="235"/>
      <c r="K68" s="235">
        <f>SUM(K69:K80)</f>
        <v>0</v>
      </c>
      <c r="L68" s="235"/>
      <c r="M68" s="235">
        <f>SUM(M69:M80)</f>
        <v>0</v>
      </c>
      <c r="N68" s="235"/>
      <c r="O68" s="235">
        <f>SUM(O69:O80)</f>
        <v>4.5299999999999994</v>
      </c>
      <c r="P68" s="235"/>
      <c r="Q68" s="235">
        <f>SUM(Q69:Q80)</f>
        <v>0</v>
      </c>
      <c r="R68" s="235"/>
      <c r="S68" s="235"/>
      <c r="T68" s="235"/>
      <c r="U68" s="235"/>
      <c r="V68" s="235">
        <f>SUM(V69:V80)</f>
        <v>15.86</v>
      </c>
      <c r="W68" s="235"/>
      <c r="X68" s="235"/>
      <c r="AG68" t="s">
        <v>127</v>
      </c>
    </row>
    <row r="69" spans="1:60" outlineLevel="1" x14ac:dyDescent="0.25">
      <c r="A69" s="242">
        <v>28</v>
      </c>
      <c r="B69" s="243" t="s">
        <v>221</v>
      </c>
      <c r="C69" s="261" t="s">
        <v>222</v>
      </c>
      <c r="D69" s="244" t="s">
        <v>150</v>
      </c>
      <c r="E69" s="245">
        <v>1.3</v>
      </c>
      <c r="F69" s="246"/>
      <c r="G69" s="247">
        <f>ROUND(E69*F69,2)</f>
        <v>0</v>
      </c>
      <c r="H69" s="232"/>
      <c r="I69" s="231">
        <f>ROUND(E69*H69,2)</f>
        <v>0</v>
      </c>
      <c r="J69" s="232"/>
      <c r="K69" s="231">
        <f>ROUND(E69*J69,2)</f>
        <v>0</v>
      </c>
      <c r="L69" s="231">
        <v>21</v>
      </c>
      <c r="M69" s="231">
        <f>G69*(1+L69/100)</f>
        <v>0</v>
      </c>
      <c r="N69" s="231">
        <v>3.9199999999999999E-2</v>
      </c>
      <c r="O69" s="231">
        <f>ROUND(E69*N69,2)</f>
        <v>0.05</v>
      </c>
      <c r="P69" s="231">
        <v>0</v>
      </c>
      <c r="Q69" s="231">
        <f>ROUND(E69*P69,2)</f>
        <v>0</v>
      </c>
      <c r="R69" s="231"/>
      <c r="S69" s="231" t="s">
        <v>137</v>
      </c>
      <c r="T69" s="231" t="s">
        <v>137</v>
      </c>
      <c r="U69" s="231">
        <v>1.6</v>
      </c>
      <c r="V69" s="231">
        <f>ROUND(E69*U69,2)</f>
        <v>2.08</v>
      </c>
      <c r="W69" s="231"/>
      <c r="X69" s="231" t="s">
        <v>132</v>
      </c>
      <c r="Y69" s="211"/>
      <c r="Z69" s="211"/>
      <c r="AA69" s="211"/>
      <c r="AB69" s="211"/>
      <c r="AC69" s="211"/>
      <c r="AD69" s="211"/>
      <c r="AE69" s="211"/>
      <c r="AF69" s="211"/>
      <c r="AG69" s="211" t="s">
        <v>142</v>
      </c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1" x14ac:dyDescent="0.25">
      <c r="A70" s="228"/>
      <c r="B70" s="229"/>
      <c r="C70" s="262" t="s">
        <v>223</v>
      </c>
      <c r="D70" s="233"/>
      <c r="E70" s="234">
        <v>1.3</v>
      </c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11"/>
      <c r="Z70" s="211"/>
      <c r="AA70" s="211"/>
      <c r="AB70" s="211"/>
      <c r="AC70" s="211"/>
      <c r="AD70" s="211"/>
      <c r="AE70" s="211"/>
      <c r="AF70" s="211"/>
      <c r="AG70" s="211" t="s">
        <v>139</v>
      </c>
      <c r="AH70" s="211">
        <v>0</v>
      </c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1" x14ac:dyDescent="0.25">
      <c r="A71" s="248">
        <v>29</v>
      </c>
      <c r="B71" s="249" t="s">
        <v>224</v>
      </c>
      <c r="C71" s="260" t="s">
        <v>225</v>
      </c>
      <c r="D71" s="250" t="s">
        <v>150</v>
      </c>
      <c r="E71" s="251">
        <v>1.3</v>
      </c>
      <c r="F71" s="252"/>
      <c r="G71" s="253">
        <f>ROUND(E71*F71,2)</f>
        <v>0</v>
      </c>
      <c r="H71" s="232"/>
      <c r="I71" s="231">
        <f>ROUND(E71*H71,2)</f>
        <v>0</v>
      </c>
      <c r="J71" s="232"/>
      <c r="K71" s="231">
        <f>ROUND(E71*J71,2)</f>
        <v>0</v>
      </c>
      <c r="L71" s="231">
        <v>21</v>
      </c>
      <c r="M71" s="231">
        <f>G71*(1+L71/100)</f>
        <v>0</v>
      </c>
      <c r="N71" s="231">
        <v>0</v>
      </c>
      <c r="O71" s="231">
        <f>ROUND(E71*N71,2)</f>
        <v>0</v>
      </c>
      <c r="P71" s="231">
        <v>0</v>
      </c>
      <c r="Q71" s="231">
        <f>ROUND(E71*P71,2)</f>
        <v>0</v>
      </c>
      <c r="R71" s="231"/>
      <c r="S71" s="231" t="s">
        <v>137</v>
      </c>
      <c r="T71" s="231" t="s">
        <v>137</v>
      </c>
      <c r="U71" s="231">
        <v>0.32</v>
      </c>
      <c r="V71" s="231">
        <f>ROUND(E71*U71,2)</f>
        <v>0.42</v>
      </c>
      <c r="W71" s="231"/>
      <c r="X71" s="231" t="s">
        <v>132</v>
      </c>
      <c r="Y71" s="211"/>
      <c r="Z71" s="211"/>
      <c r="AA71" s="211"/>
      <c r="AB71" s="211"/>
      <c r="AC71" s="211"/>
      <c r="AD71" s="211"/>
      <c r="AE71" s="211"/>
      <c r="AF71" s="211"/>
      <c r="AG71" s="211" t="s">
        <v>142</v>
      </c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1" x14ac:dyDescent="0.25">
      <c r="A72" s="242">
        <v>30</v>
      </c>
      <c r="B72" s="243" t="s">
        <v>226</v>
      </c>
      <c r="C72" s="261" t="s">
        <v>227</v>
      </c>
      <c r="D72" s="244" t="s">
        <v>136</v>
      </c>
      <c r="E72" s="245">
        <v>1.6896</v>
      </c>
      <c r="F72" s="246"/>
      <c r="G72" s="247">
        <f>ROUND(E72*F72,2)</f>
        <v>0</v>
      </c>
      <c r="H72" s="232"/>
      <c r="I72" s="231">
        <f>ROUND(E72*H72,2)</f>
        <v>0</v>
      </c>
      <c r="J72" s="232"/>
      <c r="K72" s="231">
        <f>ROUND(E72*J72,2)</f>
        <v>0</v>
      </c>
      <c r="L72" s="231">
        <v>21</v>
      </c>
      <c r="M72" s="231">
        <f>G72*(1+L72/100)</f>
        <v>0</v>
      </c>
      <c r="N72" s="231">
        <v>2.5249999999999999</v>
      </c>
      <c r="O72" s="231">
        <f>ROUND(E72*N72,2)</f>
        <v>4.2699999999999996</v>
      </c>
      <c r="P72" s="231">
        <v>0</v>
      </c>
      <c r="Q72" s="231">
        <f>ROUND(E72*P72,2)</f>
        <v>0</v>
      </c>
      <c r="R72" s="231"/>
      <c r="S72" s="231" t="s">
        <v>137</v>
      </c>
      <c r="T72" s="231" t="s">
        <v>137</v>
      </c>
      <c r="U72" s="231">
        <v>3.2130000000000001</v>
      </c>
      <c r="V72" s="231">
        <f>ROUND(E72*U72,2)</f>
        <v>5.43</v>
      </c>
      <c r="W72" s="231"/>
      <c r="X72" s="231" t="s">
        <v>132</v>
      </c>
      <c r="Y72" s="211"/>
      <c r="Z72" s="211"/>
      <c r="AA72" s="211"/>
      <c r="AB72" s="211"/>
      <c r="AC72" s="211"/>
      <c r="AD72" s="211"/>
      <c r="AE72" s="211"/>
      <c r="AF72" s="211"/>
      <c r="AG72" s="211" t="s">
        <v>142</v>
      </c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1" x14ac:dyDescent="0.25">
      <c r="A73" s="228"/>
      <c r="B73" s="229"/>
      <c r="C73" s="263" t="s">
        <v>228</v>
      </c>
      <c r="D73" s="254"/>
      <c r="E73" s="254"/>
      <c r="F73" s="254"/>
      <c r="G73" s="254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11"/>
      <c r="Z73" s="211"/>
      <c r="AA73" s="211"/>
      <c r="AB73" s="211"/>
      <c r="AC73" s="211"/>
      <c r="AD73" s="211"/>
      <c r="AE73" s="211"/>
      <c r="AF73" s="211"/>
      <c r="AG73" s="211" t="s">
        <v>169</v>
      </c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outlineLevel="1" x14ac:dyDescent="0.25">
      <c r="A74" s="228"/>
      <c r="B74" s="229"/>
      <c r="C74" s="262" t="s">
        <v>229</v>
      </c>
      <c r="D74" s="233"/>
      <c r="E74" s="234">
        <v>1.6896</v>
      </c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11"/>
      <c r="Z74" s="211"/>
      <c r="AA74" s="211"/>
      <c r="AB74" s="211"/>
      <c r="AC74" s="211"/>
      <c r="AD74" s="211"/>
      <c r="AE74" s="211"/>
      <c r="AF74" s="211"/>
      <c r="AG74" s="211" t="s">
        <v>139</v>
      </c>
      <c r="AH74" s="211">
        <v>0</v>
      </c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outlineLevel="1" x14ac:dyDescent="0.25">
      <c r="A75" s="242">
        <v>31</v>
      </c>
      <c r="B75" s="243" t="s">
        <v>230</v>
      </c>
      <c r="C75" s="261" t="s">
        <v>231</v>
      </c>
      <c r="D75" s="244" t="s">
        <v>136</v>
      </c>
      <c r="E75" s="245">
        <v>1.6896</v>
      </c>
      <c r="F75" s="246"/>
      <c r="G75" s="247">
        <f>ROUND(E75*F75,2)</f>
        <v>0</v>
      </c>
      <c r="H75" s="232"/>
      <c r="I75" s="231">
        <f>ROUND(E75*H75,2)</f>
        <v>0</v>
      </c>
      <c r="J75" s="232"/>
      <c r="K75" s="231">
        <f>ROUND(E75*J75,2)</f>
        <v>0</v>
      </c>
      <c r="L75" s="231">
        <v>21</v>
      </c>
      <c r="M75" s="231">
        <f>G75*(1+L75/100)</f>
        <v>0</v>
      </c>
      <c r="N75" s="231">
        <v>0.04</v>
      </c>
      <c r="O75" s="231">
        <f>ROUND(E75*N75,2)</f>
        <v>7.0000000000000007E-2</v>
      </c>
      <c r="P75" s="231">
        <v>0</v>
      </c>
      <c r="Q75" s="231">
        <f>ROUND(E75*P75,2)</f>
        <v>0</v>
      </c>
      <c r="R75" s="231"/>
      <c r="S75" s="231" t="s">
        <v>137</v>
      </c>
      <c r="T75" s="231" t="s">
        <v>137</v>
      </c>
      <c r="U75" s="231">
        <v>2.7</v>
      </c>
      <c r="V75" s="231">
        <f>ROUND(E75*U75,2)</f>
        <v>4.5599999999999996</v>
      </c>
      <c r="W75" s="231"/>
      <c r="X75" s="231" t="s">
        <v>132</v>
      </c>
      <c r="Y75" s="211"/>
      <c r="Z75" s="211"/>
      <c r="AA75" s="211"/>
      <c r="AB75" s="211"/>
      <c r="AC75" s="211"/>
      <c r="AD75" s="211"/>
      <c r="AE75" s="211"/>
      <c r="AF75" s="211"/>
      <c r="AG75" s="211" t="s">
        <v>142</v>
      </c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1" x14ac:dyDescent="0.25">
      <c r="A76" s="228"/>
      <c r="B76" s="229"/>
      <c r="C76" s="262" t="s">
        <v>229</v>
      </c>
      <c r="D76" s="233"/>
      <c r="E76" s="234">
        <v>1.6896</v>
      </c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11"/>
      <c r="Z76" s="211"/>
      <c r="AA76" s="211"/>
      <c r="AB76" s="211"/>
      <c r="AC76" s="211"/>
      <c r="AD76" s="211"/>
      <c r="AE76" s="211"/>
      <c r="AF76" s="211"/>
      <c r="AG76" s="211" t="s">
        <v>139</v>
      </c>
      <c r="AH76" s="211">
        <v>0</v>
      </c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1" x14ac:dyDescent="0.25">
      <c r="A77" s="242">
        <v>32</v>
      </c>
      <c r="B77" s="243" t="s">
        <v>232</v>
      </c>
      <c r="C77" s="261" t="s">
        <v>233</v>
      </c>
      <c r="D77" s="244" t="s">
        <v>136</v>
      </c>
      <c r="E77" s="245">
        <v>1.6896</v>
      </c>
      <c r="F77" s="246"/>
      <c r="G77" s="247">
        <f>ROUND(E77*F77,2)</f>
        <v>0</v>
      </c>
      <c r="H77" s="232"/>
      <c r="I77" s="231">
        <f>ROUND(E77*H77,2)</f>
        <v>0</v>
      </c>
      <c r="J77" s="232"/>
      <c r="K77" s="231">
        <f>ROUND(E77*J77,2)</f>
        <v>0</v>
      </c>
      <c r="L77" s="231">
        <v>21</v>
      </c>
      <c r="M77" s="231">
        <f>G77*(1+L77/100)</f>
        <v>0</v>
      </c>
      <c r="N77" s="231">
        <v>0</v>
      </c>
      <c r="O77" s="231">
        <f>ROUND(E77*N77,2)</f>
        <v>0</v>
      </c>
      <c r="P77" s="231">
        <v>0</v>
      </c>
      <c r="Q77" s="231">
        <f>ROUND(E77*P77,2)</f>
        <v>0</v>
      </c>
      <c r="R77" s="231"/>
      <c r="S77" s="231" t="s">
        <v>137</v>
      </c>
      <c r="T77" s="231" t="s">
        <v>137</v>
      </c>
      <c r="U77" s="231">
        <v>0.82</v>
      </c>
      <c r="V77" s="231">
        <f>ROUND(E77*U77,2)</f>
        <v>1.39</v>
      </c>
      <c r="W77" s="231"/>
      <c r="X77" s="231" t="s">
        <v>132</v>
      </c>
      <c r="Y77" s="211"/>
      <c r="Z77" s="211"/>
      <c r="AA77" s="211"/>
      <c r="AB77" s="211"/>
      <c r="AC77" s="211"/>
      <c r="AD77" s="211"/>
      <c r="AE77" s="211"/>
      <c r="AF77" s="211"/>
      <c r="AG77" s="211" t="s">
        <v>142</v>
      </c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1" x14ac:dyDescent="0.25">
      <c r="A78" s="228"/>
      <c r="B78" s="229"/>
      <c r="C78" s="262" t="s">
        <v>229</v>
      </c>
      <c r="D78" s="233"/>
      <c r="E78" s="234">
        <v>1.6896</v>
      </c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11"/>
      <c r="Z78" s="211"/>
      <c r="AA78" s="211"/>
      <c r="AB78" s="211"/>
      <c r="AC78" s="211"/>
      <c r="AD78" s="211"/>
      <c r="AE78" s="211"/>
      <c r="AF78" s="211"/>
      <c r="AG78" s="211" t="s">
        <v>139</v>
      </c>
      <c r="AH78" s="211">
        <v>0</v>
      </c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outlineLevel="1" x14ac:dyDescent="0.25">
      <c r="A79" s="242">
        <v>33</v>
      </c>
      <c r="B79" s="243" t="s">
        <v>234</v>
      </c>
      <c r="C79" s="261" t="s">
        <v>235</v>
      </c>
      <c r="D79" s="244" t="s">
        <v>179</v>
      </c>
      <c r="E79" s="245">
        <v>0.13017999999999999</v>
      </c>
      <c r="F79" s="246"/>
      <c r="G79" s="247">
        <f>ROUND(E79*F79,2)</f>
        <v>0</v>
      </c>
      <c r="H79" s="232"/>
      <c r="I79" s="231">
        <f>ROUND(E79*H79,2)</f>
        <v>0</v>
      </c>
      <c r="J79" s="232"/>
      <c r="K79" s="231">
        <f>ROUND(E79*J79,2)</f>
        <v>0</v>
      </c>
      <c r="L79" s="231">
        <v>21</v>
      </c>
      <c r="M79" s="231">
        <f>G79*(1+L79/100)</f>
        <v>0</v>
      </c>
      <c r="N79" s="231">
        <v>1.0662499999999999</v>
      </c>
      <c r="O79" s="231">
        <f>ROUND(E79*N79,2)</f>
        <v>0.14000000000000001</v>
      </c>
      <c r="P79" s="231">
        <v>0</v>
      </c>
      <c r="Q79" s="231">
        <f>ROUND(E79*P79,2)</f>
        <v>0</v>
      </c>
      <c r="R79" s="231"/>
      <c r="S79" s="231" t="s">
        <v>137</v>
      </c>
      <c r="T79" s="231" t="s">
        <v>137</v>
      </c>
      <c r="U79" s="231">
        <v>15.231</v>
      </c>
      <c r="V79" s="231">
        <f>ROUND(E79*U79,2)</f>
        <v>1.98</v>
      </c>
      <c r="W79" s="231"/>
      <c r="X79" s="231" t="s">
        <v>132</v>
      </c>
      <c r="Y79" s="211"/>
      <c r="Z79" s="211"/>
      <c r="AA79" s="211"/>
      <c r="AB79" s="211"/>
      <c r="AC79" s="211"/>
      <c r="AD79" s="211"/>
      <c r="AE79" s="211"/>
      <c r="AF79" s="211"/>
      <c r="AG79" s="211" t="s">
        <v>142</v>
      </c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outlineLevel="1" x14ac:dyDescent="0.25">
      <c r="A80" s="228"/>
      <c r="B80" s="229"/>
      <c r="C80" s="262" t="s">
        <v>236</v>
      </c>
      <c r="D80" s="233"/>
      <c r="E80" s="234">
        <v>0.13017999999999999</v>
      </c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  <c r="U80" s="231"/>
      <c r="V80" s="231"/>
      <c r="W80" s="231"/>
      <c r="X80" s="231"/>
      <c r="Y80" s="211"/>
      <c r="Z80" s="211"/>
      <c r="AA80" s="211"/>
      <c r="AB80" s="211"/>
      <c r="AC80" s="211"/>
      <c r="AD80" s="211"/>
      <c r="AE80" s="211"/>
      <c r="AF80" s="211"/>
      <c r="AG80" s="211" t="s">
        <v>139</v>
      </c>
      <c r="AH80" s="211">
        <v>0</v>
      </c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x14ac:dyDescent="0.25">
      <c r="A81" s="236" t="s">
        <v>126</v>
      </c>
      <c r="B81" s="237" t="s">
        <v>81</v>
      </c>
      <c r="C81" s="259" t="s">
        <v>82</v>
      </c>
      <c r="D81" s="238"/>
      <c r="E81" s="239"/>
      <c r="F81" s="240"/>
      <c r="G81" s="241">
        <f>SUMIF(AG82:AG86,"&lt;&gt;NOR",G82:G86)</f>
        <v>0</v>
      </c>
      <c r="H81" s="235"/>
      <c r="I81" s="235">
        <f>SUM(I82:I86)</f>
        <v>0</v>
      </c>
      <c r="J81" s="235"/>
      <c r="K81" s="235">
        <f>SUM(K82:K86)</f>
        <v>0</v>
      </c>
      <c r="L81" s="235"/>
      <c r="M81" s="235">
        <f>SUM(M82:M86)</f>
        <v>0</v>
      </c>
      <c r="N81" s="235"/>
      <c r="O81" s="235">
        <f>SUM(O82:O86)</f>
        <v>0.56000000000000005</v>
      </c>
      <c r="P81" s="235"/>
      <c r="Q81" s="235">
        <f>SUM(Q82:Q86)</f>
        <v>0</v>
      </c>
      <c r="R81" s="235"/>
      <c r="S81" s="235"/>
      <c r="T81" s="235"/>
      <c r="U81" s="235"/>
      <c r="V81" s="235">
        <f>SUM(V82:V86)</f>
        <v>9.85</v>
      </c>
      <c r="W81" s="235"/>
      <c r="X81" s="235"/>
      <c r="AG81" t="s">
        <v>127</v>
      </c>
    </row>
    <row r="82" spans="1:60" outlineLevel="1" x14ac:dyDescent="0.25">
      <c r="A82" s="242">
        <v>34</v>
      </c>
      <c r="B82" s="243" t="s">
        <v>237</v>
      </c>
      <c r="C82" s="261" t="s">
        <v>238</v>
      </c>
      <c r="D82" s="244" t="s">
        <v>150</v>
      </c>
      <c r="E82" s="245">
        <v>28.4</v>
      </c>
      <c r="F82" s="246"/>
      <c r="G82" s="247">
        <f>ROUND(E82*F82,2)</f>
        <v>0</v>
      </c>
      <c r="H82" s="232"/>
      <c r="I82" s="231">
        <f>ROUND(E82*H82,2)</f>
        <v>0</v>
      </c>
      <c r="J82" s="232"/>
      <c r="K82" s="231">
        <f>ROUND(E82*J82,2)</f>
        <v>0</v>
      </c>
      <c r="L82" s="231">
        <v>21</v>
      </c>
      <c r="M82" s="231">
        <f>G82*(1+L82/100)</f>
        <v>0</v>
      </c>
      <c r="N82" s="231">
        <v>1.8380000000000001E-2</v>
      </c>
      <c r="O82" s="231">
        <f>ROUND(E82*N82,2)</f>
        <v>0.52</v>
      </c>
      <c r="P82" s="231">
        <v>0</v>
      </c>
      <c r="Q82" s="231">
        <f>ROUND(E82*P82,2)</f>
        <v>0</v>
      </c>
      <c r="R82" s="231"/>
      <c r="S82" s="231" t="s">
        <v>137</v>
      </c>
      <c r="T82" s="231" t="s">
        <v>137</v>
      </c>
      <c r="U82" s="231">
        <v>0.13</v>
      </c>
      <c r="V82" s="231">
        <f>ROUND(E82*U82,2)</f>
        <v>3.69</v>
      </c>
      <c r="W82" s="231"/>
      <c r="X82" s="231" t="s">
        <v>132</v>
      </c>
      <c r="Y82" s="211"/>
      <c r="Z82" s="211"/>
      <c r="AA82" s="211"/>
      <c r="AB82" s="211"/>
      <c r="AC82" s="211"/>
      <c r="AD82" s="211"/>
      <c r="AE82" s="211"/>
      <c r="AF82" s="211"/>
      <c r="AG82" s="211" t="s">
        <v>133</v>
      </c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outlineLevel="1" x14ac:dyDescent="0.25">
      <c r="A83" s="228"/>
      <c r="B83" s="229"/>
      <c r="C83" s="262" t="s">
        <v>239</v>
      </c>
      <c r="D83" s="233"/>
      <c r="E83" s="234">
        <v>28.4</v>
      </c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11"/>
      <c r="Z83" s="211"/>
      <c r="AA83" s="211"/>
      <c r="AB83" s="211"/>
      <c r="AC83" s="211"/>
      <c r="AD83" s="211"/>
      <c r="AE83" s="211"/>
      <c r="AF83" s="211"/>
      <c r="AG83" s="211" t="s">
        <v>139</v>
      </c>
      <c r="AH83" s="211">
        <v>0</v>
      </c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outlineLevel="1" x14ac:dyDescent="0.25">
      <c r="A84" s="248">
        <v>35</v>
      </c>
      <c r="B84" s="249" t="s">
        <v>240</v>
      </c>
      <c r="C84" s="260" t="s">
        <v>241</v>
      </c>
      <c r="D84" s="250" t="s">
        <v>150</v>
      </c>
      <c r="E84" s="251">
        <v>28.4</v>
      </c>
      <c r="F84" s="252"/>
      <c r="G84" s="253">
        <f>ROUND(E84*F84,2)</f>
        <v>0</v>
      </c>
      <c r="H84" s="232"/>
      <c r="I84" s="231">
        <f>ROUND(E84*H84,2)</f>
        <v>0</v>
      </c>
      <c r="J84" s="232"/>
      <c r="K84" s="231">
        <f>ROUND(E84*J84,2)</f>
        <v>0</v>
      </c>
      <c r="L84" s="231">
        <v>21</v>
      </c>
      <c r="M84" s="231">
        <f>G84*(1+L84/100)</f>
        <v>0</v>
      </c>
      <c r="N84" s="231">
        <v>8.4999999999999995E-4</v>
      </c>
      <c r="O84" s="231">
        <f>ROUND(E84*N84,2)</f>
        <v>0.02</v>
      </c>
      <c r="P84" s="231">
        <v>0</v>
      </c>
      <c r="Q84" s="231">
        <f>ROUND(E84*P84,2)</f>
        <v>0</v>
      </c>
      <c r="R84" s="231"/>
      <c r="S84" s="231" t="s">
        <v>137</v>
      </c>
      <c r="T84" s="231" t="s">
        <v>137</v>
      </c>
      <c r="U84" s="231">
        <v>6.0000000000000001E-3</v>
      </c>
      <c r="V84" s="231">
        <f>ROUND(E84*U84,2)</f>
        <v>0.17</v>
      </c>
      <c r="W84" s="231"/>
      <c r="X84" s="231" t="s">
        <v>132</v>
      </c>
      <c r="Y84" s="211"/>
      <c r="Z84" s="211"/>
      <c r="AA84" s="211"/>
      <c r="AB84" s="211"/>
      <c r="AC84" s="211"/>
      <c r="AD84" s="211"/>
      <c r="AE84" s="211"/>
      <c r="AF84" s="211"/>
      <c r="AG84" s="211" t="s">
        <v>133</v>
      </c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1" x14ac:dyDescent="0.25">
      <c r="A85" s="248">
        <v>36</v>
      </c>
      <c r="B85" s="249" t="s">
        <v>242</v>
      </c>
      <c r="C85" s="260" t="s">
        <v>243</v>
      </c>
      <c r="D85" s="250" t="s">
        <v>150</v>
      </c>
      <c r="E85" s="251">
        <v>28.4</v>
      </c>
      <c r="F85" s="252"/>
      <c r="G85" s="253">
        <f>ROUND(E85*F85,2)</f>
        <v>0</v>
      </c>
      <c r="H85" s="232"/>
      <c r="I85" s="231">
        <f>ROUND(E85*H85,2)</f>
        <v>0</v>
      </c>
      <c r="J85" s="232"/>
      <c r="K85" s="231">
        <f>ROUND(E85*J85,2)</f>
        <v>0</v>
      </c>
      <c r="L85" s="231">
        <v>21</v>
      </c>
      <c r="M85" s="231">
        <f>G85*(1+L85/100)</f>
        <v>0</v>
      </c>
      <c r="N85" s="231">
        <v>0</v>
      </c>
      <c r="O85" s="231">
        <f>ROUND(E85*N85,2)</f>
        <v>0</v>
      </c>
      <c r="P85" s="231">
        <v>0</v>
      </c>
      <c r="Q85" s="231">
        <f>ROUND(E85*P85,2)</f>
        <v>0</v>
      </c>
      <c r="R85" s="231"/>
      <c r="S85" s="231" t="s">
        <v>137</v>
      </c>
      <c r="T85" s="231" t="s">
        <v>137</v>
      </c>
      <c r="U85" s="231">
        <v>0.112</v>
      </c>
      <c r="V85" s="231">
        <f>ROUND(E85*U85,2)</f>
        <v>3.18</v>
      </c>
      <c r="W85" s="231"/>
      <c r="X85" s="231" t="s">
        <v>132</v>
      </c>
      <c r="Y85" s="211"/>
      <c r="Z85" s="211"/>
      <c r="AA85" s="211"/>
      <c r="AB85" s="211"/>
      <c r="AC85" s="211"/>
      <c r="AD85" s="211"/>
      <c r="AE85" s="211"/>
      <c r="AF85" s="211"/>
      <c r="AG85" s="211" t="s">
        <v>133</v>
      </c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outlineLevel="1" x14ac:dyDescent="0.25">
      <c r="A86" s="248">
        <v>37</v>
      </c>
      <c r="B86" s="249" t="s">
        <v>244</v>
      </c>
      <c r="C86" s="260" t="s">
        <v>245</v>
      </c>
      <c r="D86" s="250" t="s">
        <v>150</v>
      </c>
      <c r="E86" s="251">
        <v>15.85</v>
      </c>
      <c r="F86" s="252"/>
      <c r="G86" s="253">
        <f>ROUND(E86*F86,2)</f>
        <v>0</v>
      </c>
      <c r="H86" s="232"/>
      <c r="I86" s="231">
        <f>ROUND(E86*H86,2)</f>
        <v>0</v>
      </c>
      <c r="J86" s="232"/>
      <c r="K86" s="231">
        <f>ROUND(E86*J86,2)</f>
        <v>0</v>
      </c>
      <c r="L86" s="231">
        <v>21</v>
      </c>
      <c r="M86" s="231">
        <f>G86*(1+L86/100)</f>
        <v>0</v>
      </c>
      <c r="N86" s="231">
        <v>1.2099999999999999E-3</v>
      </c>
      <c r="O86" s="231">
        <f>ROUND(E86*N86,2)</f>
        <v>0.02</v>
      </c>
      <c r="P86" s="231">
        <v>0</v>
      </c>
      <c r="Q86" s="231">
        <f>ROUND(E86*P86,2)</f>
        <v>0</v>
      </c>
      <c r="R86" s="231"/>
      <c r="S86" s="231" t="s">
        <v>137</v>
      </c>
      <c r="T86" s="231" t="s">
        <v>137</v>
      </c>
      <c r="U86" s="231">
        <v>0.17699999999999999</v>
      </c>
      <c r="V86" s="231">
        <f>ROUND(E86*U86,2)</f>
        <v>2.81</v>
      </c>
      <c r="W86" s="231"/>
      <c r="X86" s="231" t="s">
        <v>132</v>
      </c>
      <c r="Y86" s="211"/>
      <c r="Z86" s="211"/>
      <c r="AA86" s="211"/>
      <c r="AB86" s="211"/>
      <c r="AC86" s="211"/>
      <c r="AD86" s="211"/>
      <c r="AE86" s="211"/>
      <c r="AF86" s="211"/>
      <c r="AG86" s="211" t="s">
        <v>142</v>
      </c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ht="26.4" x14ac:dyDescent="0.25">
      <c r="A87" s="236" t="s">
        <v>126</v>
      </c>
      <c r="B87" s="237" t="s">
        <v>83</v>
      </c>
      <c r="C87" s="259" t="s">
        <v>84</v>
      </c>
      <c r="D87" s="238"/>
      <c r="E87" s="239"/>
      <c r="F87" s="240"/>
      <c r="G87" s="241">
        <f>SUMIF(AG88:AG89,"&lt;&gt;NOR",G88:G89)</f>
        <v>0</v>
      </c>
      <c r="H87" s="235"/>
      <c r="I87" s="235">
        <f>SUM(I88:I89)</f>
        <v>0</v>
      </c>
      <c r="J87" s="235"/>
      <c r="K87" s="235">
        <f>SUM(K88:K89)</f>
        <v>0</v>
      </c>
      <c r="L87" s="235"/>
      <c r="M87" s="235">
        <f>SUM(M88:M89)</f>
        <v>0</v>
      </c>
      <c r="N87" s="235"/>
      <c r="O87" s="235">
        <f>SUM(O88:O89)</f>
        <v>0</v>
      </c>
      <c r="P87" s="235"/>
      <c r="Q87" s="235">
        <f>SUM(Q88:Q89)</f>
        <v>0</v>
      </c>
      <c r="R87" s="235"/>
      <c r="S87" s="235"/>
      <c r="T87" s="235"/>
      <c r="U87" s="235"/>
      <c r="V87" s="235">
        <f>SUM(V88:V89)</f>
        <v>2.2000000000000002</v>
      </c>
      <c r="W87" s="235"/>
      <c r="X87" s="235"/>
      <c r="AG87" t="s">
        <v>127</v>
      </c>
    </row>
    <row r="88" spans="1:60" outlineLevel="1" x14ac:dyDescent="0.25">
      <c r="A88" s="248">
        <v>38</v>
      </c>
      <c r="B88" s="249" t="s">
        <v>246</v>
      </c>
      <c r="C88" s="260" t="s">
        <v>247</v>
      </c>
      <c r="D88" s="250" t="s">
        <v>150</v>
      </c>
      <c r="E88" s="251">
        <v>15.85</v>
      </c>
      <c r="F88" s="252"/>
      <c r="G88" s="253">
        <f>ROUND(E88*F88,2)</f>
        <v>0</v>
      </c>
      <c r="H88" s="232"/>
      <c r="I88" s="231">
        <f>ROUND(E88*H88,2)</f>
        <v>0</v>
      </c>
      <c r="J88" s="232"/>
      <c r="K88" s="231">
        <f>ROUND(E88*J88,2)</f>
        <v>0</v>
      </c>
      <c r="L88" s="231">
        <v>21</v>
      </c>
      <c r="M88" s="231">
        <f>G88*(1+L88/100)</f>
        <v>0</v>
      </c>
      <c r="N88" s="231">
        <v>0</v>
      </c>
      <c r="O88" s="231">
        <f>ROUND(E88*N88,2)</f>
        <v>0</v>
      </c>
      <c r="P88" s="231">
        <v>0</v>
      </c>
      <c r="Q88" s="231">
        <f>ROUND(E88*P88,2)</f>
        <v>0</v>
      </c>
      <c r="R88" s="231"/>
      <c r="S88" s="231" t="s">
        <v>137</v>
      </c>
      <c r="T88" s="231" t="s">
        <v>137</v>
      </c>
      <c r="U88" s="231">
        <v>0.13900000000000001</v>
      </c>
      <c r="V88" s="231">
        <f>ROUND(E88*U88,2)</f>
        <v>2.2000000000000002</v>
      </c>
      <c r="W88" s="231"/>
      <c r="X88" s="231" t="s">
        <v>132</v>
      </c>
      <c r="Y88" s="211"/>
      <c r="Z88" s="211"/>
      <c r="AA88" s="211"/>
      <c r="AB88" s="211"/>
      <c r="AC88" s="211"/>
      <c r="AD88" s="211"/>
      <c r="AE88" s="211"/>
      <c r="AF88" s="211"/>
      <c r="AG88" s="211" t="s">
        <v>142</v>
      </c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outlineLevel="1" x14ac:dyDescent="0.25">
      <c r="A89" s="248">
        <v>39</v>
      </c>
      <c r="B89" s="249" t="s">
        <v>248</v>
      </c>
      <c r="C89" s="260" t="s">
        <v>249</v>
      </c>
      <c r="D89" s="250" t="s">
        <v>129</v>
      </c>
      <c r="E89" s="251">
        <v>1</v>
      </c>
      <c r="F89" s="252"/>
      <c r="G89" s="253">
        <f>ROUND(E89*F89,2)</f>
        <v>0</v>
      </c>
      <c r="H89" s="232"/>
      <c r="I89" s="231">
        <f>ROUND(E89*H89,2)</f>
        <v>0</v>
      </c>
      <c r="J89" s="232"/>
      <c r="K89" s="231">
        <f>ROUND(E89*J89,2)</f>
        <v>0</v>
      </c>
      <c r="L89" s="231">
        <v>21</v>
      </c>
      <c r="M89" s="231">
        <f>G89*(1+L89/100)</f>
        <v>0</v>
      </c>
      <c r="N89" s="231">
        <v>0</v>
      </c>
      <c r="O89" s="231">
        <f>ROUND(E89*N89,2)</f>
        <v>0</v>
      </c>
      <c r="P89" s="231">
        <v>0</v>
      </c>
      <c r="Q89" s="231">
        <f>ROUND(E89*P89,2)</f>
        <v>0</v>
      </c>
      <c r="R89" s="231"/>
      <c r="S89" s="231" t="s">
        <v>130</v>
      </c>
      <c r="T89" s="231" t="s">
        <v>131</v>
      </c>
      <c r="U89" s="231">
        <v>0</v>
      </c>
      <c r="V89" s="231">
        <f>ROUND(E89*U89,2)</f>
        <v>0</v>
      </c>
      <c r="W89" s="231"/>
      <c r="X89" s="231" t="s">
        <v>132</v>
      </c>
      <c r="Y89" s="211"/>
      <c r="Z89" s="211"/>
      <c r="AA89" s="211"/>
      <c r="AB89" s="211"/>
      <c r="AC89" s="211"/>
      <c r="AD89" s="211"/>
      <c r="AE89" s="211"/>
      <c r="AF89" s="211"/>
      <c r="AG89" s="211" t="s">
        <v>142</v>
      </c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x14ac:dyDescent="0.25">
      <c r="A90" s="236" t="s">
        <v>126</v>
      </c>
      <c r="B90" s="237" t="s">
        <v>85</v>
      </c>
      <c r="C90" s="259" t="s">
        <v>86</v>
      </c>
      <c r="D90" s="238"/>
      <c r="E90" s="239"/>
      <c r="F90" s="240"/>
      <c r="G90" s="241">
        <f>SUMIF(AG91:AG100,"&lt;&gt;NOR",G91:G100)</f>
        <v>0</v>
      </c>
      <c r="H90" s="235"/>
      <c r="I90" s="235">
        <f>SUM(I91:I100)</f>
        <v>0</v>
      </c>
      <c r="J90" s="235"/>
      <c r="K90" s="235">
        <f>SUM(K91:K100)</f>
        <v>0</v>
      </c>
      <c r="L90" s="235"/>
      <c r="M90" s="235">
        <f>SUM(M91:M100)</f>
        <v>0</v>
      </c>
      <c r="N90" s="235"/>
      <c r="O90" s="235">
        <f>SUM(O91:O100)</f>
        <v>0</v>
      </c>
      <c r="P90" s="235"/>
      <c r="Q90" s="235">
        <f>SUM(Q91:Q100)</f>
        <v>1.5299999999999998</v>
      </c>
      <c r="R90" s="235"/>
      <c r="S90" s="235"/>
      <c r="T90" s="235"/>
      <c r="U90" s="235"/>
      <c r="V90" s="235">
        <f>SUM(V91:V100)</f>
        <v>15.72</v>
      </c>
      <c r="W90" s="235"/>
      <c r="X90" s="235"/>
      <c r="AG90" t="s">
        <v>127</v>
      </c>
    </row>
    <row r="91" spans="1:60" outlineLevel="1" x14ac:dyDescent="0.25">
      <c r="A91" s="242">
        <v>40</v>
      </c>
      <c r="B91" s="243" t="s">
        <v>250</v>
      </c>
      <c r="C91" s="261" t="s">
        <v>251</v>
      </c>
      <c r="D91" s="244" t="s">
        <v>173</v>
      </c>
      <c r="E91" s="245">
        <v>10</v>
      </c>
      <c r="F91" s="246"/>
      <c r="G91" s="247">
        <f>ROUND(E91*F91,2)</f>
        <v>0</v>
      </c>
      <c r="H91" s="232"/>
      <c r="I91" s="231">
        <f>ROUND(E91*H91,2)</f>
        <v>0</v>
      </c>
      <c r="J91" s="232"/>
      <c r="K91" s="231">
        <f>ROUND(E91*J91,2)</f>
        <v>0</v>
      </c>
      <c r="L91" s="231">
        <v>21</v>
      </c>
      <c r="M91" s="231">
        <f>G91*(1+L91/100)</f>
        <v>0</v>
      </c>
      <c r="N91" s="231">
        <v>4.8999999999999998E-4</v>
      </c>
      <c r="O91" s="231">
        <f>ROUND(E91*N91,2)</f>
        <v>0</v>
      </c>
      <c r="P91" s="231">
        <v>1.4999999999999999E-2</v>
      </c>
      <c r="Q91" s="231">
        <f>ROUND(E91*P91,2)</f>
        <v>0.15</v>
      </c>
      <c r="R91" s="231"/>
      <c r="S91" s="231" t="s">
        <v>137</v>
      </c>
      <c r="T91" s="231" t="s">
        <v>137</v>
      </c>
      <c r="U91" s="231">
        <v>0.54200000000000004</v>
      </c>
      <c r="V91" s="231">
        <f>ROUND(E91*U91,2)</f>
        <v>5.42</v>
      </c>
      <c r="W91" s="231"/>
      <c r="X91" s="231" t="s">
        <v>132</v>
      </c>
      <c r="Y91" s="211"/>
      <c r="Z91" s="211"/>
      <c r="AA91" s="211"/>
      <c r="AB91" s="211"/>
      <c r="AC91" s="211"/>
      <c r="AD91" s="211"/>
      <c r="AE91" s="211"/>
      <c r="AF91" s="211"/>
      <c r="AG91" s="211" t="s">
        <v>142</v>
      </c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outlineLevel="1" x14ac:dyDescent="0.25">
      <c r="A92" s="228"/>
      <c r="B92" s="229"/>
      <c r="C92" s="263" t="s">
        <v>252</v>
      </c>
      <c r="D92" s="254"/>
      <c r="E92" s="254"/>
      <c r="F92" s="254"/>
      <c r="G92" s="254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11"/>
      <c r="Z92" s="211"/>
      <c r="AA92" s="211"/>
      <c r="AB92" s="211"/>
      <c r="AC92" s="211"/>
      <c r="AD92" s="211"/>
      <c r="AE92" s="211"/>
      <c r="AF92" s="211"/>
      <c r="AG92" s="211" t="s">
        <v>169</v>
      </c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1" x14ac:dyDescent="0.25">
      <c r="A93" s="242">
        <v>41</v>
      </c>
      <c r="B93" s="243" t="s">
        <v>253</v>
      </c>
      <c r="C93" s="261" t="s">
        <v>254</v>
      </c>
      <c r="D93" s="244" t="s">
        <v>150</v>
      </c>
      <c r="E93" s="245">
        <v>23.31</v>
      </c>
      <c r="F93" s="246"/>
      <c r="G93" s="247">
        <f>ROUND(E93*F93,2)</f>
        <v>0</v>
      </c>
      <c r="H93" s="232"/>
      <c r="I93" s="231">
        <f>ROUND(E93*H93,2)</f>
        <v>0</v>
      </c>
      <c r="J93" s="232"/>
      <c r="K93" s="231">
        <f>ROUND(E93*J93,2)</f>
        <v>0</v>
      </c>
      <c r="L93" s="231">
        <v>21</v>
      </c>
      <c r="M93" s="231">
        <f>G93*(1+L93/100)</f>
        <v>0</v>
      </c>
      <c r="N93" s="231">
        <v>0</v>
      </c>
      <c r="O93" s="231">
        <f>ROUND(E93*N93,2)</f>
        <v>0</v>
      </c>
      <c r="P93" s="231">
        <v>5.8999999999999997E-2</v>
      </c>
      <c r="Q93" s="231">
        <f>ROUND(E93*P93,2)</f>
        <v>1.38</v>
      </c>
      <c r="R93" s="231"/>
      <c r="S93" s="231" t="s">
        <v>137</v>
      </c>
      <c r="T93" s="231" t="s">
        <v>137</v>
      </c>
      <c r="U93" s="231">
        <v>0.2</v>
      </c>
      <c r="V93" s="231">
        <f>ROUND(E93*U93,2)</f>
        <v>4.66</v>
      </c>
      <c r="W93" s="231"/>
      <c r="X93" s="231" t="s">
        <v>132</v>
      </c>
      <c r="Y93" s="211"/>
      <c r="Z93" s="211"/>
      <c r="AA93" s="211"/>
      <c r="AB93" s="211"/>
      <c r="AC93" s="211"/>
      <c r="AD93" s="211"/>
      <c r="AE93" s="211"/>
      <c r="AF93" s="211"/>
      <c r="AG93" s="211" t="s">
        <v>142</v>
      </c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outlineLevel="1" x14ac:dyDescent="0.25">
      <c r="A94" s="228"/>
      <c r="B94" s="229"/>
      <c r="C94" s="262" t="s">
        <v>255</v>
      </c>
      <c r="D94" s="233"/>
      <c r="E94" s="234">
        <v>23.31</v>
      </c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11"/>
      <c r="Z94" s="211"/>
      <c r="AA94" s="211"/>
      <c r="AB94" s="211"/>
      <c r="AC94" s="211"/>
      <c r="AD94" s="211"/>
      <c r="AE94" s="211"/>
      <c r="AF94" s="211"/>
      <c r="AG94" s="211" t="s">
        <v>139</v>
      </c>
      <c r="AH94" s="211">
        <v>0</v>
      </c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outlineLevel="1" x14ac:dyDescent="0.25">
      <c r="A95" s="242">
        <v>42</v>
      </c>
      <c r="B95" s="243" t="s">
        <v>256</v>
      </c>
      <c r="C95" s="261" t="s">
        <v>257</v>
      </c>
      <c r="D95" s="244" t="s">
        <v>179</v>
      </c>
      <c r="E95" s="245">
        <v>1.52529</v>
      </c>
      <c r="F95" s="246"/>
      <c r="G95" s="247">
        <f>ROUND(E95*F95,2)</f>
        <v>0</v>
      </c>
      <c r="H95" s="232"/>
      <c r="I95" s="231">
        <f>ROUND(E95*H95,2)</f>
        <v>0</v>
      </c>
      <c r="J95" s="232"/>
      <c r="K95" s="231">
        <f>ROUND(E95*J95,2)</f>
        <v>0</v>
      </c>
      <c r="L95" s="231">
        <v>21</v>
      </c>
      <c r="M95" s="231">
        <f>G95*(1+L95/100)</f>
        <v>0</v>
      </c>
      <c r="N95" s="231">
        <v>0</v>
      </c>
      <c r="O95" s="231">
        <f>ROUND(E95*N95,2)</f>
        <v>0</v>
      </c>
      <c r="P95" s="231">
        <v>0</v>
      </c>
      <c r="Q95" s="231">
        <f>ROUND(E95*P95,2)</f>
        <v>0</v>
      </c>
      <c r="R95" s="231"/>
      <c r="S95" s="231" t="s">
        <v>137</v>
      </c>
      <c r="T95" s="231" t="s">
        <v>137</v>
      </c>
      <c r="U95" s="231">
        <v>0.98</v>
      </c>
      <c r="V95" s="231">
        <f>ROUND(E95*U95,2)</f>
        <v>1.49</v>
      </c>
      <c r="W95" s="231"/>
      <c r="X95" s="231" t="s">
        <v>258</v>
      </c>
      <c r="Y95" s="211"/>
      <c r="Z95" s="211"/>
      <c r="AA95" s="211"/>
      <c r="AB95" s="211"/>
      <c r="AC95" s="211"/>
      <c r="AD95" s="211"/>
      <c r="AE95" s="211"/>
      <c r="AF95" s="211"/>
      <c r="AG95" s="211" t="s">
        <v>259</v>
      </c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1" x14ac:dyDescent="0.25">
      <c r="A96" s="228"/>
      <c r="B96" s="229"/>
      <c r="C96" s="263" t="s">
        <v>260</v>
      </c>
      <c r="D96" s="254"/>
      <c r="E96" s="254"/>
      <c r="F96" s="254"/>
      <c r="G96" s="254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11"/>
      <c r="Z96" s="211"/>
      <c r="AA96" s="211"/>
      <c r="AB96" s="211"/>
      <c r="AC96" s="211"/>
      <c r="AD96" s="211"/>
      <c r="AE96" s="211"/>
      <c r="AF96" s="211"/>
      <c r="AG96" s="211" t="s">
        <v>169</v>
      </c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1" x14ac:dyDescent="0.25">
      <c r="A97" s="248">
        <v>43</v>
      </c>
      <c r="B97" s="249" t="s">
        <v>261</v>
      </c>
      <c r="C97" s="260" t="s">
        <v>262</v>
      </c>
      <c r="D97" s="250" t="s">
        <v>179</v>
      </c>
      <c r="E97" s="251">
        <v>22.879349999999999</v>
      </c>
      <c r="F97" s="252"/>
      <c r="G97" s="253">
        <f>ROUND(E97*F97,2)</f>
        <v>0</v>
      </c>
      <c r="H97" s="232"/>
      <c r="I97" s="231">
        <f>ROUND(E97*H97,2)</f>
        <v>0</v>
      </c>
      <c r="J97" s="232"/>
      <c r="K97" s="231">
        <f>ROUND(E97*J97,2)</f>
        <v>0</v>
      </c>
      <c r="L97" s="231">
        <v>21</v>
      </c>
      <c r="M97" s="231">
        <f>G97*(1+L97/100)</f>
        <v>0</v>
      </c>
      <c r="N97" s="231">
        <v>0</v>
      </c>
      <c r="O97" s="231">
        <f>ROUND(E97*N97,2)</f>
        <v>0</v>
      </c>
      <c r="P97" s="231">
        <v>0</v>
      </c>
      <c r="Q97" s="231">
        <f>ROUND(E97*P97,2)</f>
        <v>0</v>
      </c>
      <c r="R97" s="231"/>
      <c r="S97" s="231" t="s">
        <v>137</v>
      </c>
      <c r="T97" s="231" t="s">
        <v>137</v>
      </c>
      <c r="U97" s="231">
        <v>0</v>
      </c>
      <c r="V97" s="231">
        <f>ROUND(E97*U97,2)</f>
        <v>0</v>
      </c>
      <c r="W97" s="231"/>
      <c r="X97" s="231" t="s">
        <v>258</v>
      </c>
      <c r="Y97" s="211"/>
      <c r="Z97" s="211"/>
      <c r="AA97" s="211"/>
      <c r="AB97" s="211"/>
      <c r="AC97" s="211"/>
      <c r="AD97" s="211"/>
      <c r="AE97" s="211"/>
      <c r="AF97" s="211"/>
      <c r="AG97" s="211" t="s">
        <v>259</v>
      </c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outlineLevel="1" x14ac:dyDescent="0.25">
      <c r="A98" s="248">
        <v>44</v>
      </c>
      <c r="B98" s="249" t="s">
        <v>263</v>
      </c>
      <c r="C98" s="260" t="s">
        <v>264</v>
      </c>
      <c r="D98" s="250" t="s">
        <v>179</v>
      </c>
      <c r="E98" s="251">
        <v>1.52529</v>
      </c>
      <c r="F98" s="252"/>
      <c r="G98" s="253">
        <f>ROUND(E98*F98,2)</f>
        <v>0</v>
      </c>
      <c r="H98" s="232"/>
      <c r="I98" s="231">
        <f>ROUND(E98*H98,2)</f>
        <v>0</v>
      </c>
      <c r="J98" s="232"/>
      <c r="K98" s="231">
        <f>ROUND(E98*J98,2)</f>
        <v>0</v>
      </c>
      <c r="L98" s="231">
        <v>21</v>
      </c>
      <c r="M98" s="231">
        <f>G98*(1+L98/100)</f>
        <v>0</v>
      </c>
      <c r="N98" s="231">
        <v>0</v>
      </c>
      <c r="O98" s="231">
        <f>ROUND(E98*N98,2)</f>
        <v>0</v>
      </c>
      <c r="P98" s="231">
        <v>0</v>
      </c>
      <c r="Q98" s="231">
        <f>ROUND(E98*P98,2)</f>
        <v>0</v>
      </c>
      <c r="R98" s="231"/>
      <c r="S98" s="231" t="s">
        <v>137</v>
      </c>
      <c r="T98" s="231" t="s">
        <v>137</v>
      </c>
      <c r="U98" s="231">
        <v>1.8839999999999999</v>
      </c>
      <c r="V98" s="231">
        <f>ROUND(E98*U98,2)</f>
        <v>2.87</v>
      </c>
      <c r="W98" s="231"/>
      <c r="X98" s="231" t="s">
        <v>258</v>
      </c>
      <c r="Y98" s="211"/>
      <c r="Z98" s="211"/>
      <c r="AA98" s="211"/>
      <c r="AB98" s="211"/>
      <c r="AC98" s="211"/>
      <c r="AD98" s="211"/>
      <c r="AE98" s="211"/>
      <c r="AF98" s="211"/>
      <c r="AG98" s="211" t="s">
        <v>259</v>
      </c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1" x14ac:dyDescent="0.25">
      <c r="A99" s="248">
        <v>45</v>
      </c>
      <c r="B99" s="249" t="s">
        <v>265</v>
      </c>
      <c r="C99" s="260" t="s">
        <v>266</v>
      </c>
      <c r="D99" s="250" t="s">
        <v>179</v>
      </c>
      <c r="E99" s="251">
        <v>6.1011600000000001</v>
      </c>
      <c r="F99" s="252"/>
      <c r="G99" s="253">
        <f>ROUND(E99*F99,2)</f>
        <v>0</v>
      </c>
      <c r="H99" s="232"/>
      <c r="I99" s="231">
        <f>ROUND(E99*H99,2)</f>
        <v>0</v>
      </c>
      <c r="J99" s="232"/>
      <c r="K99" s="231">
        <f>ROUND(E99*J99,2)</f>
        <v>0</v>
      </c>
      <c r="L99" s="231">
        <v>21</v>
      </c>
      <c r="M99" s="231">
        <f>G99*(1+L99/100)</f>
        <v>0</v>
      </c>
      <c r="N99" s="231">
        <v>0</v>
      </c>
      <c r="O99" s="231">
        <f>ROUND(E99*N99,2)</f>
        <v>0</v>
      </c>
      <c r="P99" s="231">
        <v>0</v>
      </c>
      <c r="Q99" s="231">
        <f>ROUND(E99*P99,2)</f>
        <v>0</v>
      </c>
      <c r="R99" s="231"/>
      <c r="S99" s="231" t="s">
        <v>137</v>
      </c>
      <c r="T99" s="231" t="s">
        <v>137</v>
      </c>
      <c r="U99" s="231">
        <v>0.21</v>
      </c>
      <c r="V99" s="231">
        <f>ROUND(E99*U99,2)</f>
        <v>1.28</v>
      </c>
      <c r="W99" s="231"/>
      <c r="X99" s="231" t="s">
        <v>258</v>
      </c>
      <c r="Y99" s="211"/>
      <c r="Z99" s="211"/>
      <c r="AA99" s="211"/>
      <c r="AB99" s="211"/>
      <c r="AC99" s="211"/>
      <c r="AD99" s="211"/>
      <c r="AE99" s="211"/>
      <c r="AF99" s="211"/>
      <c r="AG99" s="211" t="s">
        <v>259</v>
      </c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outlineLevel="1" x14ac:dyDescent="0.25">
      <c r="A100" s="248">
        <v>46</v>
      </c>
      <c r="B100" s="249" t="s">
        <v>267</v>
      </c>
      <c r="C100" s="260" t="s">
        <v>268</v>
      </c>
      <c r="D100" s="250" t="s">
        <v>179</v>
      </c>
      <c r="E100" s="251">
        <v>1.52529</v>
      </c>
      <c r="F100" s="252"/>
      <c r="G100" s="253">
        <f>ROUND(E100*F100,2)</f>
        <v>0</v>
      </c>
      <c r="H100" s="232"/>
      <c r="I100" s="231">
        <f>ROUND(E100*H100,2)</f>
        <v>0</v>
      </c>
      <c r="J100" s="232"/>
      <c r="K100" s="231">
        <f>ROUND(E100*J100,2)</f>
        <v>0</v>
      </c>
      <c r="L100" s="231">
        <v>21</v>
      </c>
      <c r="M100" s="231">
        <f>G100*(1+L100/100)</f>
        <v>0</v>
      </c>
      <c r="N100" s="231">
        <v>0</v>
      </c>
      <c r="O100" s="231">
        <f>ROUND(E100*N100,2)</f>
        <v>0</v>
      </c>
      <c r="P100" s="231">
        <v>0</v>
      </c>
      <c r="Q100" s="231">
        <f>ROUND(E100*P100,2)</f>
        <v>0</v>
      </c>
      <c r="R100" s="231"/>
      <c r="S100" s="231" t="s">
        <v>137</v>
      </c>
      <c r="T100" s="231" t="s">
        <v>137</v>
      </c>
      <c r="U100" s="231">
        <v>0</v>
      </c>
      <c r="V100" s="231">
        <f>ROUND(E100*U100,2)</f>
        <v>0</v>
      </c>
      <c r="W100" s="231"/>
      <c r="X100" s="231" t="s">
        <v>258</v>
      </c>
      <c r="Y100" s="211"/>
      <c r="Z100" s="211"/>
      <c r="AA100" s="211"/>
      <c r="AB100" s="211"/>
      <c r="AC100" s="211"/>
      <c r="AD100" s="211"/>
      <c r="AE100" s="211"/>
      <c r="AF100" s="211"/>
      <c r="AG100" s="211" t="s">
        <v>259</v>
      </c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x14ac:dyDescent="0.25">
      <c r="A101" s="236" t="s">
        <v>126</v>
      </c>
      <c r="B101" s="237" t="s">
        <v>87</v>
      </c>
      <c r="C101" s="259" t="s">
        <v>88</v>
      </c>
      <c r="D101" s="238"/>
      <c r="E101" s="239"/>
      <c r="F101" s="240"/>
      <c r="G101" s="241">
        <f>SUMIF(AG102:AG102,"&lt;&gt;NOR",G102:G102)</f>
        <v>0</v>
      </c>
      <c r="H101" s="235"/>
      <c r="I101" s="235">
        <f>SUM(I102:I102)</f>
        <v>0</v>
      </c>
      <c r="J101" s="235"/>
      <c r="K101" s="235">
        <f>SUM(K102:K102)</f>
        <v>0</v>
      </c>
      <c r="L101" s="235"/>
      <c r="M101" s="235">
        <f>SUM(M102:M102)</f>
        <v>0</v>
      </c>
      <c r="N101" s="235"/>
      <c r="O101" s="235">
        <f>SUM(O102:O102)</f>
        <v>0</v>
      </c>
      <c r="P101" s="235"/>
      <c r="Q101" s="235">
        <f>SUM(Q102:Q102)</f>
        <v>0</v>
      </c>
      <c r="R101" s="235"/>
      <c r="S101" s="235"/>
      <c r="T101" s="235"/>
      <c r="U101" s="235"/>
      <c r="V101" s="235">
        <f>SUM(V102:V102)</f>
        <v>29.82</v>
      </c>
      <c r="W101" s="235"/>
      <c r="X101" s="235"/>
      <c r="AG101" t="s">
        <v>127</v>
      </c>
    </row>
    <row r="102" spans="1:60" outlineLevel="1" x14ac:dyDescent="0.25">
      <c r="A102" s="248">
        <v>47</v>
      </c>
      <c r="B102" s="249" t="s">
        <v>269</v>
      </c>
      <c r="C102" s="260" t="s">
        <v>270</v>
      </c>
      <c r="D102" s="250" t="s">
        <v>179</v>
      </c>
      <c r="E102" s="251">
        <v>31.773990000000001</v>
      </c>
      <c r="F102" s="252"/>
      <c r="G102" s="253">
        <f>ROUND(E102*F102,2)</f>
        <v>0</v>
      </c>
      <c r="H102" s="232"/>
      <c r="I102" s="231">
        <f>ROUND(E102*H102,2)</f>
        <v>0</v>
      </c>
      <c r="J102" s="232"/>
      <c r="K102" s="231">
        <f>ROUND(E102*J102,2)</f>
        <v>0</v>
      </c>
      <c r="L102" s="231">
        <v>21</v>
      </c>
      <c r="M102" s="231">
        <f>G102*(1+L102/100)</f>
        <v>0</v>
      </c>
      <c r="N102" s="231">
        <v>0</v>
      </c>
      <c r="O102" s="231">
        <f>ROUND(E102*N102,2)</f>
        <v>0</v>
      </c>
      <c r="P102" s="231">
        <v>0</v>
      </c>
      <c r="Q102" s="231">
        <f>ROUND(E102*P102,2)</f>
        <v>0</v>
      </c>
      <c r="R102" s="231"/>
      <c r="S102" s="231" t="s">
        <v>137</v>
      </c>
      <c r="T102" s="231" t="s">
        <v>137</v>
      </c>
      <c r="U102" s="231">
        <v>0.9385</v>
      </c>
      <c r="V102" s="231">
        <f>ROUND(E102*U102,2)</f>
        <v>29.82</v>
      </c>
      <c r="W102" s="231"/>
      <c r="X102" s="231" t="s">
        <v>271</v>
      </c>
      <c r="Y102" s="211"/>
      <c r="Z102" s="211"/>
      <c r="AA102" s="211"/>
      <c r="AB102" s="211"/>
      <c r="AC102" s="211"/>
      <c r="AD102" s="211"/>
      <c r="AE102" s="211"/>
      <c r="AF102" s="211"/>
      <c r="AG102" s="211" t="s">
        <v>272</v>
      </c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x14ac:dyDescent="0.25">
      <c r="A103" s="236" t="s">
        <v>126</v>
      </c>
      <c r="B103" s="237" t="s">
        <v>89</v>
      </c>
      <c r="C103" s="259" t="s">
        <v>90</v>
      </c>
      <c r="D103" s="238"/>
      <c r="E103" s="239"/>
      <c r="F103" s="240"/>
      <c r="G103" s="241">
        <f>SUMIF(AG104:AG105,"&lt;&gt;NOR",G104:G105)</f>
        <v>0</v>
      </c>
      <c r="H103" s="235"/>
      <c r="I103" s="235">
        <f>SUM(I104:I105)</f>
        <v>0</v>
      </c>
      <c r="J103" s="235"/>
      <c r="K103" s="235">
        <f>SUM(K104:K105)</f>
        <v>0</v>
      </c>
      <c r="L103" s="235"/>
      <c r="M103" s="235">
        <f>SUM(M104:M105)</f>
        <v>0</v>
      </c>
      <c r="N103" s="235"/>
      <c r="O103" s="235">
        <f>SUM(O104:O105)</f>
        <v>0.01</v>
      </c>
      <c r="P103" s="235"/>
      <c r="Q103" s="235">
        <f>SUM(Q104:Q105)</f>
        <v>0</v>
      </c>
      <c r="R103" s="235"/>
      <c r="S103" s="235"/>
      <c r="T103" s="235"/>
      <c r="U103" s="235"/>
      <c r="V103" s="235">
        <f>SUM(V104:V105)</f>
        <v>0.4</v>
      </c>
      <c r="W103" s="235"/>
      <c r="X103" s="235"/>
      <c r="AG103" t="s">
        <v>127</v>
      </c>
    </row>
    <row r="104" spans="1:60" ht="20.399999999999999" outlineLevel="1" x14ac:dyDescent="0.25">
      <c r="A104" s="242">
        <v>48</v>
      </c>
      <c r="B104" s="243" t="s">
        <v>273</v>
      </c>
      <c r="C104" s="261" t="s">
        <v>274</v>
      </c>
      <c r="D104" s="244" t="s">
        <v>150</v>
      </c>
      <c r="E104" s="245">
        <v>1.5</v>
      </c>
      <c r="F104" s="246"/>
      <c r="G104" s="247">
        <f>ROUND(E104*F104,2)</f>
        <v>0</v>
      </c>
      <c r="H104" s="232"/>
      <c r="I104" s="231">
        <f>ROUND(E104*H104,2)</f>
        <v>0</v>
      </c>
      <c r="J104" s="232"/>
      <c r="K104" s="231">
        <f>ROUND(E104*J104,2)</f>
        <v>0</v>
      </c>
      <c r="L104" s="231">
        <v>21</v>
      </c>
      <c r="M104" s="231">
        <f>G104*(1+L104/100)</f>
        <v>0</v>
      </c>
      <c r="N104" s="231">
        <v>5.7999999999999996E-3</v>
      </c>
      <c r="O104" s="231">
        <f>ROUND(E104*N104,2)</f>
        <v>0.01</v>
      </c>
      <c r="P104" s="231">
        <v>0</v>
      </c>
      <c r="Q104" s="231">
        <f>ROUND(E104*P104,2)</f>
        <v>0</v>
      </c>
      <c r="R104" s="231"/>
      <c r="S104" s="231" t="s">
        <v>137</v>
      </c>
      <c r="T104" s="231" t="s">
        <v>137</v>
      </c>
      <c r="U104" s="231">
        <v>0.26668999999999998</v>
      </c>
      <c r="V104" s="231">
        <f>ROUND(E104*U104,2)</f>
        <v>0.4</v>
      </c>
      <c r="W104" s="231"/>
      <c r="X104" s="231" t="s">
        <v>200</v>
      </c>
      <c r="Y104" s="211"/>
      <c r="Z104" s="211"/>
      <c r="AA104" s="211"/>
      <c r="AB104" s="211"/>
      <c r="AC104" s="211"/>
      <c r="AD104" s="211"/>
      <c r="AE104" s="211"/>
      <c r="AF104" s="211"/>
      <c r="AG104" s="211" t="s">
        <v>201</v>
      </c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</row>
    <row r="105" spans="1:60" outlineLevel="1" x14ac:dyDescent="0.25">
      <c r="A105" s="228"/>
      <c r="B105" s="229"/>
      <c r="C105" s="262" t="s">
        <v>275</v>
      </c>
      <c r="D105" s="233"/>
      <c r="E105" s="234">
        <v>1.5</v>
      </c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11"/>
      <c r="Z105" s="211"/>
      <c r="AA105" s="211"/>
      <c r="AB105" s="211"/>
      <c r="AC105" s="211"/>
      <c r="AD105" s="211"/>
      <c r="AE105" s="211"/>
      <c r="AF105" s="211"/>
      <c r="AG105" s="211" t="s">
        <v>139</v>
      </c>
      <c r="AH105" s="211">
        <v>0</v>
      </c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x14ac:dyDescent="0.25">
      <c r="A106" s="236" t="s">
        <v>126</v>
      </c>
      <c r="B106" s="237" t="s">
        <v>91</v>
      </c>
      <c r="C106" s="259" t="s">
        <v>92</v>
      </c>
      <c r="D106" s="238"/>
      <c r="E106" s="239"/>
      <c r="F106" s="240"/>
      <c r="G106" s="241">
        <f>SUMIF(AG107:AG123,"&lt;&gt;NOR",G107:G123)</f>
        <v>0</v>
      </c>
      <c r="H106" s="235"/>
      <c r="I106" s="235">
        <f>SUM(I107:I123)</f>
        <v>0</v>
      </c>
      <c r="J106" s="235"/>
      <c r="K106" s="235">
        <f>SUM(K107:K123)</f>
        <v>0</v>
      </c>
      <c r="L106" s="235"/>
      <c r="M106" s="235">
        <f>SUM(M107:M123)</f>
        <v>0</v>
      </c>
      <c r="N106" s="235"/>
      <c r="O106" s="235">
        <f>SUM(O107:O123)</f>
        <v>0.23000000000000004</v>
      </c>
      <c r="P106" s="235"/>
      <c r="Q106" s="235">
        <f>SUM(Q107:Q123)</f>
        <v>0</v>
      </c>
      <c r="R106" s="235"/>
      <c r="S106" s="235"/>
      <c r="T106" s="235"/>
      <c r="U106" s="235"/>
      <c r="V106" s="235">
        <f>SUM(V107:V123)</f>
        <v>34.430000000000007</v>
      </c>
      <c r="W106" s="235"/>
      <c r="X106" s="235"/>
      <c r="AG106" t="s">
        <v>127</v>
      </c>
    </row>
    <row r="107" spans="1:60" ht="20.399999999999999" outlineLevel="1" x14ac:dyDescent="0.25">
      <c r="A107" s="242">
        <v>49</v>
      </c>
      <c r="B107" s="243" t="s">
        <v>276</v>
      </c>
      <c r="C107" s="261" t="s">
        <v>277</v>
      </c>
      <c r="D107" s="244" t="s">
        <v>150</v>
      </c>
      <c r="E107" s="245">
        <v>20.13</v>
      </c>
      <c r="F107" s="246"/>
      <c r="G107" s="247">
        <f>ROUND(E107*F107,2)</f>
        <v>0</v>
      </c>
      <c r="H107" s="232"/>
      <c r="I107" s="231">
        <f>ROUND(E107*H107,2)</f>
        <v>0</v>
      </c>
      <c r="J107" s="232"/>
      <c r="K107" s="231">
        <f>ROUND(E107*J107,2)</f>
        <v>0</v>
      </c>
      <c r="L107" s="231">
        <v>21</v>
      </c>
      <c r="M107" s="231">
        <f>G107*(1+L107/100)</f>
        <v>0</v>
      </c>
      <c r="N107" s="231">
        <v>8.3300000000000006E-3</v>
      </c>
      <c r="O107" s="231">
        <f>ROUND(E107*N107,2)</f>
        <v>0.17</v>
      </c>
      <c r="P107" s="231">
        <v>0</v>
      </c>
      <c r="Q107" s="231">
        <f>ROUND(E107*P107,2)</f>
        <v>0</v>
      </c>
      <c r="R107" s="231"/>
      <c r="S107" s="231" t="s">
        <v>137</v>
      </c>
      <c r="T107" s="231" t="s">
        <v>137</v>
      </c>
      <c r="U107" s="231">
        <v>1.2765</v>
      </c>
      <c r="V107" s="231">
        <f>ROUND(E107*U107,2)</f>
        <v>25.7</v>
      </c>
      <c r="W107" s="231"/>
      <c r="X107" s="231" t="s">
        <v>132</v>
      </c>
      <c r="Y107" s="211"/>
      <c r="Z107" s="211"/>
      <c r="AA107" s="211"/>
      <c r="AB107" s="211"/>
      <c r="AC107" s="211"/>
      <c r="AD107" s="211"/>
      <c r="AE107" s="211"/>
      <c r="AF107" s="211"/>
      <c r="AG107" s="211" t="s">
        <v>142</v>
      </c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outlineLevel="1" x14ac:dyDescent="0.25">
      <c r="A108" s="228"/>
      <c r="B108" s="229"/>
      <c r="C108" s="263" t="s">
        <v>278</v>
      </c>
      <c r="D108" s="254"/>
      <c r="E108" s="254"/>
      <c r="F108" s="254"/>
      <c r="G108" s="254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11"/>
      <c r="Z108" s="211"/>
      <c r="AA108" s="211"/>
      <c r="AB108" s="211"/>
      <c r="AC108" s="211"/>
      <c r="AD108" s="211"/>
      <c r="AE108" s="211"/>
      <c r="AF108" s="211"/>
      <c r="AG108" s="211" t="s">
        <v>169</v>
      </c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outlineLevel="1" x14ac:dyDescent="0.25">
      <c r="A109" s="228"/>
      <c r="B109" s="229"/>
      <c r="C109" s="262" t="s">
        <v>279</v>
      </c>
      <c r="D109" s="233"/>
      <c r="E109" s="234">
        <v>20.13</v>
      </c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  <c r="W109" s="231"/>
      <c r="X109" s="231"/>
      <c r="Y109" s="211"/>
      <c r="Z109" s="211"/>
      <c r="AA109" s="211"/>
      <c r="AB109" s="211"/>
      <c r="AC109" s="211"/>
      <c r="AD109" s="211"/>
      <c r="AE109" s="211"/>
      <c r="AF109" s="211"/>
      <c r="AG109" s="211" t="s">
        <v>139</v>
      </c>
      <c r="AH109" s="211">
        <v>0</v>
      </c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1" x14ac:dyDescent="0.25">
      <c r="A110" s="242">
        <v>50</v>
      </c>
      <c r="B110" s="243" t="s">
        <v>280</v>
      </c>
      <c r="C110" s="261" t="s">
        <v>281</v>
      </c>
      <c r="D110" s="244" t="s">
        <v>167</v>
      </c>
      <c r="E110" s="245">
        <v>6.6</v>
      </c>
      <c r="F110" s="246"/>
      <c r="G110" s="247">
        <f>ROUND(E110*F110,2)</f>
        <v>0</v>
      </c>
      <c r="H110" s="232"/>
      <c r="I110" s="231">
        <f>ROUND(E110*H110,2)</f>
        <v>0</v>
      </c>
      <c r="J110" s="232"/>
      <c r="K110" s="231">
        <f>ROUND(E110*J110,2)</f>
        <v>0</v>
      </c>
      <c r="L110" s="231">
        <v>21</v>
      </c>
      <c r="M110" s="231">
        <f>G110*(1+L110/100)</f>
        <v>0</v>
      </c>
      <c r="N110" s="231">
        <v>2.5799999999999998E-3</v>
      </c>
      <c r="O110" s="231">
        <f>ROUND(E110*N110,2)</f>
        <v>0.02</v>
      </c>
      <c r="P110" s="231">
        <v>0</v>
      </c>
      <c r="Q110" s="231">
        <f>ROUND(E110*P110,2)</f>
        <v>0</v>
      </c>
      <c r="R110" s="231"/>
      <c r="S110" s="231" t="s">
        <v>137</v>
      </c>
      <c r="T110" s="231" t="s">
        <v>137</v>
      </c>
      <c r="U110" s="231">
        <v>0.24149999999999999</v>
      </c>
      <c r="V110" s="231">
        <f>ROUND(E110*U110,2)</f>
        <v>1.59</v>
      </c>
      <c r="W110" s="231"/>
      <c r="X110" s="231" t="s">
        <v>132</v>
      </c>
      <c r="Y110" s="211"/>
      <c r="Z110" s="211"/>
      <c r="AA110" s="211"/>
      <c r="AB110" s="211"/>
      <c r="AC110" s="211"/>
      <c r="AD110" s="211"/>
      <c r="AE110" s="211"/>
      <c r="AF110" s="211"/>
      <c r="AG110" s="211" t="s">
        <v>142</v>
      </c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outlineLevel="1" x14ac:dyDescent="0.25">
      <c r="A111" s="228"/>
      <c r="B111" s="229"/>
      <c r="C111" s="263" t="s">
        <v>282</v>
      </c>
      <c r="D111" s="254"/>
      <c r="E111" s="254"/>
      <c r="F111" s="254"/>
      <c r="G111" s="254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1"/>
      <c r="W111" s="231"/>
      <c r="X111" s="231"/>
      <c r="Y111" s="211"/>
      <c r="Z111" s="211"/>
      <c r="AA111" s="211"/>
      <c r="AB111" s="211"/>
      <c r="AC111" s="211"/>
      <c r="AD111" s="211"/>
      <c r="AE111" s="211"/>
      <c r="AF111" s="211"/>
      <c r="AG111" s="211" t="s">
        <v>169</v>
      </c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1" x14ac:dyDescent="0.25">
      <c r="A112" s="228"/>
      <c r="B112" s="229"/>
      <c r="C112" s="262" t="s">
        <v>283</v>
      </c>
      <c r="D112" s="233"/>
      <c r="E112" s="234">
        <v>6.6</v>
      </c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11"/>
      <c r="Z112" s="211"/>
      <c r="AA112" s="211"/>
      <c r="AB112" s="211"/>
      <c r="AC112" s="211"/>
      <c r="AD112" s="211"/>
      <c r="AE112" s="211"/>
      <c r="AF112" s="211"/>
      <c r="AG112" s="211" t="s">
        <v>139</v>
      </c>
      <c r="AH112" s="211">
        <v>0</v>
      </c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1" x14ac:dyDescent="0.25">
      <c r="A113" s="242">
        <v>51</v>
      </c>
      <c r="B113" s="243" t="s">
        <v>284</v>
      </c>
      <c r="C113" s="261" t="s">
        <v>285</v>
      </c>
      <c r="D113" s="244" t="s">
        <v>167</v>
      </c>
      <c r="E113" s="245">
        <v>6.3</v>
      </c>
      <c r="F113" s="246"/>
      <c r="G113" s="247">
        <f>ROUND(E113*F113,2)</f>
        <v>0</v>
      </c>
      <c r="H113" s="232"/>
      <c r="I113" s="231">
        <f>ROUND(E113*H113,2)</f>
        <v>0</v>
      </c>
      <c r="J113" s="232"/>
      <c r="K113" s="231">
        <f>ROUND(E113*J113,2)</f>
        <v>0</v>
      </c>
      <c r="L113" s="231">
        <v>21</v>
      </c>
      <c r="M113" s="231">
        <f>G113*(1+L113/100)</f>
        <v>0</v>
      </c>
      <c r="N113" s="231">
        <v>2.31E-3</v>
      </c>
      <c r="O113" s="231">
        <f>ROUND(E113*N113,2)</f>
        <v>0.01</v>
      </c>
      <c r="P113" s="231">
        <v>0</v>
      </c>
      <c r="Q113" s="231">
        <f>ROUND(E113*P113,2)</f>
        <v>0</v>
      </c>
      <c r="R113" s="231"/>
      <c r="S113" s="231" t="s">
        <v>137</v>
      </c>
      <c r="T113" s="231" t="s">
        <v>137</v>
      </c>
      <c r="U113" s="231">
        <v>0.24149999999999999</v>
      </c>
      <c r="V113" s="231">
        <f>ROUND(E113*U113,2)</f>
        <v>1.52</v>
      </c>
      <c r="W113" s="231"/>
      <c r="X113" s="231" t="s">
        <v>132</v>
      </c>
      <c r="Y113" s="211"/>
      <c r="Z113" s="211"/>
      <c r="AA113" s="211"/>
      <c r="AB113" s="211"/>
      <c r="AC113" s="211"/>
      <c r="AD113" s="211"/>
      <c r="AE113" s="211"/>
      <c r="AF113" s="211"/>
      <c r="AG113" s="211" t="s">
        <v>142</v>
      </c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outlineLevel="1" x14ac:dyDescent="0.25">
      <c r="A114" s="228"/>
      <c r="B114" s="229"/>
      <c r="C114" s="263" t="s">
        <v>286</v>
      </c>
      <c r="D114" s="254"/>
      <c r="E114" s="254"/>
      <c r="F114" s="254"/>
      <c r="G114" s="254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  <c r="Y114" s="211"/>
      <c r="Z114" s="211"/>
      <c r="AA114" s="211"/>
      <c r="AB114" s="211"/>
      <c r="AC114" s="211"/>
      <c r="AD114" s="211"/>
      <c r="AE114" s="211"/>
      <c r="AF114" s="211"/>
      <c r="AG114" s="211" t="s">
        <v>169</v>
      </c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outlineLevel="1" x14ac:dyDescent="0.25">
      <c r="A115" s="242">
        <v>52</v>
      </c>
      <c r="B115" s="243" t="s">
        <v>287</v>
      </c>
      <c r="C115" s="261" t="s">
        <v>288</v>
      </c>
      <c r="D115" s="244" t="s">
        <v>167</v>
      </c>
      <c r="E115" s="245">
        <v>3</v>
      </c>
      <c r="F115" s="246"/>
      <c r="G115" s="247">
        <f>ROUND(E115*F115,2)</f>
        <v>0</v>
      </c>
      <c r="H115" s="232"/>
      <c r="I115" s="231">
        <f>ROUND(E115*H115,2)</f>
        <v>0</v>
      </c>
      <c r="J115" s="232"/>
      <c r="K115" s="231">
        <f>ROUND(E115*J115,2)</f>
        <v>0</v>
      </c>
      <c r="L115" s="231">
        <v>21</v>
      </c>
      <c r="M115" s="231">
        <f>G115*(1+L115/100)</f>
        <v>0</v>
      </c>
      <c r="N115" s="231">
        <v>3.4499999999999999E-3</v>
      </c>
      <c r="O115" s="231">
        <f>ROUND(E115*N115,2)</f>
        <v>0.01</v>
      </c>
      <c r="P115" s="231">
        <v>0</v>
      </c>
      <c r="Q115" s="231">
        <f>ROUND(E115*P115,2)</f>
        <v>0</v>
      </c>
      <c r="R115" s="231"/>
      <c r="S115" s="231" t="s">
        <v>137</v>
      </c>
      <c r="T115" s="231" t="s">
        <v>137</v>
      </c>
      <c r="U115" s="231">
        <v>0.35599999999999998</v>
      </c>
      <c r="V115" s="231">
        <f>ROUND(E115*U115,2)</f>
        <v>1.07</v>
      </c>
      <c r="W115" s="231"/>
      <c r="X115" s="231" t="s">
        <v>132</v>
      </c>
      <c r="Y115" s="211"/>
      <c r="Z115" s="211"/>
      <c r="AA115" s="211"/>
      <c r="AB115" s="211"/>
      <c r="AC115" s="211"/>
      <c r="AD115" s="211"/>
      <c r="AE115" s="211"/>
      <c r="AF115" s="211"/>
      <c r="AG115" s="211" t="s">
        <v>142</v>
      </c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outlineLevel="1" x14ac:dyDescent="0.25">
      <c r="A116" s="228"/>
      <c r="B116" s="229"/>
      <c r="C116" s="263" t="s">
        <v>289</v>
      </c>
      <c r="D116" s="254"/>
      <c r="E116" s="254"/>
      <c r="F116" s="254"/>
      <c r="G116" s="254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  <c r="Y116" s="211"/>
      <c r="Z116" s="211"/>
      <c r="AA116" s="211"/>
      <c r="AB116" s="211"/>
      <c r="AC116" s="211"/>
      <c r="AD116" s="211"/>
      <c r="AE116" s="211"/>
      <c r="AF116" s="211"/>
      <c r="AG116" s="211" t="s">
        <v>169</v>
      </c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outlineLevel="1" x14ac:dyDescent="0.25">
      <c r="A117" s="242">
        <v>53</v>
      </c>
      <c r="B117" s="243" t="s">
        <v>290</v>
      </c>
      <c r="C117" s="261" t="s">
        <v>291</v>
      </c>
      <c r="D117" s="244" t="s">
        <v>167</v>
      </c>
      <c r="E117" s="245">
        <v>6.3</v>
      </c>
      <c r="F117" s="246"/>
      <c r="G117" s="247">
        <f>ROUND(E117*F117,2)</f>
        <v>0</v>
      </c>
      <c r="H117" s="232"/>
      <c r="I117" s="231">
        <f>ROUND(E117*H117,2)</f>
        <v>0</v>
      </c>
      <c r="J117" s="232"/>
      <c r="K117" s="231">
        <f>ROUND(E117*J117,2)</f>
        <v>0</v>
      </c>
      <c r="L117" s="231">
        <v>21</v>
      </c>
      <c r="M117" s="231">
        <f>G117*(1+L117/100)</f>
        <v>0</v>
      </c>
      <c r="N117" s="231">
        <v>2.2499999999999998E-3</v>
      </c>
      <c r="O117" s="231">
        <f>ROUND(E117*N117,2)</f>
        <v>0.01</v>
      </c>
      <c r="P117" s="231">
        <v>0</v>
      </c>
      <c r="Q117" s="231">
        <f>ROUND(E117*P117,2)</f>
        <v>0</v>
      </c>
      <c r="R117" s="231"/>
      <c r="S117" s="231" t="s">
        <v>137</v>
      </c>
      <c r="T117" s="231" t="s">
        <v>137</v>
      </c>
      <c r="U117" s="231">
        <v>0.36399999999999999</v>
      </c>
      <c r="V117" s="231">
        <f>ROUND(E117*U117,2)</f>
        <v>2.29</v>
      </c>
      <c r="W117" s="231"/>
      <c r="X117" s="231" t="s">
        <v>132</v>
      </c>
      <c r="Y117" s="211"/>
      <c r="Z117" s="211"/>
      <c r="AA117" s="211"/>
      <c r="AB117" s="211"/>
      <c r="AC117" s="211"/>
      <c r="AD117" s="211"/>
      <c r="AE117" s="211"/>
      <c r="AF117" s="211"/>
      <c r="AG117" s="211" t="s">
        <v>142</v>
      </c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outlineLevel="1" x14ac:dyDescent="0.25">
      <c r="A118" s="228"/>
      <c r="B118" s="229"/>
      <c r="C118" s="263" t="s">
        <v>292</v>
      </c>
      <c r="D118" s="254"/>
      <c r="E118" s="254"/>
      <c r="F118" s="254"/>
      <c r="G118" s="254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  <c r="U118" s="231"/>
      <c r="V118" s="231"/>
      <c r="W118" s="231"/>
      <c r="X118" s="231"/>
      <c r="Y118" s="211"/>
      <c r="Z118" s="211"/>
      <c r="AA118" s="211"/>
      <c r="AB118" s="211"/>
      <c r="AC118" s="211"/>
      <c r="AD118" s="211"/>
      <c r="AE118" s="211"/>
      <c r="AF118" s="211"/>
      <c r="AG118" s="211" t="s">
        <v>169</v>
      </c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</row>
    <row r="119" spans="1:60" outlineLevel="1" x14ac:dyDescent="0.25">
      <c r="A119" s="248">
        <v>54</v>
      </c>
      <c r="B119" s="249" t="s">
        <v>293</v>
      </c>
      <c r="C119" s="260" t="s">
        <v>294</v>
      </c>
      <c r="D119" s="250" t="s">
        <v>173</v>
      </c>
      <c r="E119" s="251">
        <v>1</v>
      </c>
      <c r="F119" s="252"/>
      <c r="G119" s="253">
        <f>ROUND(E119*F119,2)</f>
        <v>0</v>
      </c>
      <c r="H119" s="232"/>
      <c r="I119" s="231">
        <f>ROUND(E119*H119,2)</f>
        <v>0</v>
      </c>
      <c r="J119" s="232"/>
      <c r="K119" s="231">
        <f>ROUND(E119*J119,2)</f>
        <v>0</v>
      </c>
      <c r="L119" s="231">
        <v>21</v>
      </c>
      <c r="M119" s="231">
        <f>G119*(1+L119/100)</f>
        <v>0</v>
      </c>
      <c r="N119" s="231">
        <v>4.0000000000000002E-4</v>
      </c>
      <c r="O119" s="231">
        <f>ROUND(E119*N119,2)</f>
        <v>0</v>
      </c>
      <c r="P119" s="231">
        <v>0</v>
      </c>
      <c r="Q119" s="231">
        <f>ROUND(E119*P119,2)</f>
        <v>0</v>
      </c>
      <c r="R119" s="231"/>
      <c r="S119" s="231" t="s">
        <v>137</v>
      </c>
      <c r="T119" s="231" t="s">
        <v>137</v>
      </c>
      <c r="U119" s="231">
        <v>0.45</v>
      </c>
      <c r="V119" s="231">
        <f>ROUND(E119*U119,2)</f>
        <v>0.45</v>
      </c>
      <c r="W119" s="231"/>
      <c r="X119" s="231" t="s">
        <v>132</v>
      </c>
      <c r="Y119" s="211"/>
      <c r="Z119" s="211"/>
      <c r="AA119" s="211"/>
      <c r="AB119" s="211"/>
      <c r="AC119" s="211"/>
      <c r="AD119" s="211"/>
      <c r="AE119" s="211"/>
      <c r="AF119" s="211"/>
      <c r="AG119" s="211" t="s">
        <v>142</v>
      </c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ht="30.6" outlineLevel="1" x14ac:dyDescent="0.25">
      <c r="A120" s="242">
        <v>55</v>
      </c>
      <c r="B120" s="243" t="s">
        <v>295</v>
      </c>
      <c r="C120" s="261" t="s">
        <v>296</v>
      </c>
      <c r="D120" s="244" t="s">
        <v>150</v>
      </c>
      <c r="E120" s="245">
        <v>20.13</v>
      </c>
      <c r="F120" s="246"/>
      <c r="G120" s="247">
        <f>ROUND(E120*F120,2)</f>
        <v>0</v>
      </c>
      <c r="H120" s="232"/>
      <c r="I120" s="231">
        <f>ROUND(E120*H120,2)</f>
        <v>0</v>
      </c>
      <c r="J120" s="232"/>
      <c r="K120" s="231">
        <f>ROUND(E120*J120,2)</f>
        <v>0</v>
      </c>
      <c r="L120" s="231">
        <v>21</v>
      </c>
      <c r="M120" s="231">
        <f>G120*(1+L120/100)</f>
        <v>0</v>
      </c>
      <c r="N120" s="231">
        <v>4.6999999999999999E-4</v>
      </c>
      <c r="O120" s="231">
        <f>ROUND(E120*N120,2)</f>
        <v>0.01</v>
      </c>
      <c r="P120" s="231">
        <v>0</v>
      </c>
      <c r="Q120" s="231">
        <f>ROUND(E120*P120,2)</f>
        <v>0</v>
      </c>
      <c r="R120" s="231"/>
      <c r="S120" s="231" t="s">
        <v>137</v>
      </c>
      <c r="T120" s="231" t="s">
        <v>137</v>
      </c>
      <c r="U120" s="231">
        <v>0.09</v>
      </c>
      <c r="V120" s="231">
        <f>ROUND(E120*U120,2)</f>
        <v>1.81</v>
      </c>
      <c r="W120" s="231"/>
      <c r="X120" s="231" t="s">
        <v>132</v>
      </c>
      <c r="Y120" s="211"/>
      <c r="Z120" s="211"/>
      <c r="AA120" s="211"/>
      <c r="AB120" s="211"/>
      <c r="AC120" s="211"/>
      <c r="AD120" s="211"/>
      <c r="AE120" s="211"/>
      <c r="AF120" s="211"/>
      <c r="AG120" s="211" t="s">
        <v>142</v>
      </c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outlineLevel="1" x14ac:dyDescent="0.25">
      <c r="A121" s="228"/>
      <c r="B121" s="229"/>
      <c r="C121" s="263" t="s">
        <v>297</v>
      </c>
      <c r="D121" s="254"/>
      <c r="E121" s="254"/>
      <c r="F121" s="254"/>
      <c r="G121" s="254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11"/>
      <c r="Z121" s="211"/>
      <c r="AA121" s="211"/>
      <c r="AB121" s="211"/>
      <c r="AC121" s="211"/>
      <c r="AD121" s="211"/>
      <c r="AE121" s="211"/>
      <c r="AF121" s="211"/>
      <c r="AG121" s="211" t="s">
        <v>169</v>
      </c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</row>
    <row r="122" spans="1:60" outlineLevel="1" x14ac:dyDescent="0.25">
      <c r="A122" s="228"/>
      <c r="B122" s="229"/>
      <c r="C122" s="262" t="s">
        <v>279</v>
      </c>
      <c r="D122" s="233"/>
      <c r="E122" s="234">
        <v>20.13</v>
      </c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11"/>
      <c r="Z122" s="211"/>
      <c r="AA122" s="211"/>
      <c r="AB122" s="211"/>
      <c r="AC122" s="211"/>
      <c r="AD122" s="211"/>
      <c r="AE122" s="211"/>
      <c r="AF122" s="211"/>
      <c r="AG122" s="211" t="s">
        <v>139</v>
      </c>
      <c r="AH122" s="211">
        <v>0</v>
      </c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outlineLevel="1" x14ac:dyDescent="0.25">
      <c r="A123" s="228">
        <v>56</v>
      </c>
      <c r="B123" s="229" t="s">
        <v>298</v>
      </c>
      <c r="C123" s="265" t="s">
        <v>299</v>
      </c>
      <c r="D123" s="230" t="s">
        <v>0</v>
      </c>
      <c r="E123" s="256"/>
      <c r="F123" s="232"/>
      <c r="G123" s="231">
        <f>ROUND(E123*F123,2)</f>
        <v>0</v>
      </c>
      <c r="H123" s="232"/>
      <c r="I123" s="231">
        <f>ROUND(E123*H123,2)</f>
        <v>0</v>
      </c>
      <c r="J123" s="232"/>
      <c r="K123" s="231">
        <f>ROUND(E123*J123,2)</f>
        <v>0</v>
      </c>
      <c r="L123" s="231">
        <v>21</v>
      </c>
      <c r="M123" s="231">
        <f>G123*(1+L123/100)</f>
        <v>0</v>
      </c>
      <c r="N123" s="231">
        <v>0</v>
      </c>
      <c r="O123" s="231">
        <f>ROUND(E123*N123,2)</f>
        <v>0</v>
      </c>
      <c r="P123" s="231">
        <v>0</v>
      </c>
      <c r="Q123" s="231">
        <f>ROUND(E123*P123,2)</f>
        <v>0</v>
      </c>
      <c r="R123" s="231"/>
      <c r="S123" s="231" t="s">
        <v>137</v>
      </c>
      <c r="T123" s="231" t="s">
        <v>137</v>
      </c>
      <c r="U123" s="231">
        <v>0</v>
      </c>
      <c r="V123" s="231">
        <f>ROUND(E123*U123,2)</f>
        <v>0</v>
      </c>
      <c r="W123" s="231"/>
      <c r="X123" s="231" t="s">
        <v>271</v>
      </c>
      <c r="Y123" s="211"/>
      <c r="Z123" s="211"/>
      <c r="AA123" s="211"/>
      <c r="AB123" s="211"/>
      <c r="AC123" s="211"/>
      <c r="AD123" s="211"/>
      <c r="AE123" s="211"/>
      <c r="AF123" s="211"/>
      <c r="AG123" s="211" t="s">
        <v>272</v>
      </c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</row>
    <row r="124" spans="1:60" x14ac:dyDescent="0.25">
      <c r="A124" s="236" t="s">
        <v>126</v>
      </c>
      <c r="B124" s="237" t="s">
        <v>93</v>
      </c>
      <c r="C124" s="259" t="s">
        <v>94</v>
      </c>
      <c r="D124" s="238"/>
      <c r="E124" s="239"/>
      <c r="F124" s="240"/>
      <c r="G124" s="241">
        <f>SUMIF(AG125:AG125,"&lt;&gt;NOR",G125:G125)</f>
        <v>0</v>
      </c>
      <c r="H124" s="235"/>
      <c r="I124" s="235">
        <f>SUM(I125:I125)</f>
        <v>0</v>
      </c>
      <c r="J124" s="235"/>
      <c r="K124" s="235">
        <f>SUM(K125:K125)</f>
        <v>0</v>
      </c>
      <c r="L124" s="235"/>
      <c r="M124" s="235">
        <f>SUM(M125:M125)</f>
        <v>0</v>
      </c>
      <c r="N124" s="235"/>
      <c r="O124" s="235">
        <f>SUM(O125:O125)</f>
        <v>0</v>
      </c>
      <c r="P124" s="235"/>
      <c r="Q124" s="235">
        <f>SUM(Q125:Q125)</f>
        <v>0</v>
      </c>
      <c r="R124" s="235"/>
      <c r="S124" s="235"/>
      <c r="T124" s="235"/>
      <c r="U124" s="235"/>
      <c r="V124" s="235">
        <f>SUM(V125:V125)</f>
        <v>0</v>
      </c>
      <c r="W124" s="235"/>
      <c r="X124" s="235"/>
      <c r="AG124" t="s">
        <v>127</v>
      </c>
    </row>
    <row r="125" spans="1:60" ht="20.399999999999999" outlineLevel="1" x14ac:dyDescent="0.25">
      <c r="A125" s="248">
        <v>57</v>
      </c>
      <c r="B125" s="249" t="s">
        <v>300</v>
      </c>
      <c r="C125" s="260" t="s">
        <v>301</v>
      </c>
      <c r="D125" s="250" t="s">
        <v>173</v>
      </c>
      <c r="E125" s="251">
        <v>1</v>
      </c>
      <c r="F125" s="252"/>
      <c r="G125" s="253">
        <f>ROUND(E125*F125,2)</f>
        <v>0</v>
      </c>
      <c r="H125" s="232"/>
      <c r="I125" s="231">
        <f>ROUND(E125*H125,2)</f>
        <v>0</v>
      </c>
      <c r="J125" s="232"/>
      <c r="K125" s="231">
        <f>ROUND(E125*J125,2)</f>
        <v>0</v>
      </c>
      <c r="L125" s="231">
        <v>21</v>
      </c>
      <c r="M125" s="231">
        <f>G125*(1+L125/100)</f>
        <v>0</v>
      </c>
      <c r="N125" s="231">
        <v>0</v>
      </c>
      <c r="O125" s="231">
        <f>ROUND(E125*N125,2)</f>
        <v>0</v>
      </c>
      <c r="P125" s="231">
        <v>0</v>
      </c>
      <c r="Q125" s="231">
        <f>ROUND(E125*P125,2)</f>
        <v>0</v>
      </c>
      <c r="R125" s="231"/>
      <c r="S125" s="231" t="s">
        <v>130</v>
      </c>
      <c r="T125" s="231" t="s">
        <v>131</v>
      </c>
      <c r="U125" s="231">
        <v>0</v>
      </c>
      <c r="V125" s="231">
        <f>ROUND(E125*U125,2)</f>
        <v>0</v>
      </c>
      <c r="W125" s="231"/>
      <c r="X125" s="231" t="s">
        <v>132</v>
      </c>
      <c r="Y125" s="211"/>
      <c r="Z125" s="211"/>
      <c r="AA125" s="211"/>
      <c r="AB125" s="211"/>
      <c r="AC125" s="211"/>
      <c r="AD125" s="211"/>
      <c r="AE125" s="211"/>
      <c r="AF125" s="211"/>
      <c r="AG125" s="211" t="s">
        <v>142</v>
      </c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</row>
    <row r="126" spans="1:60" x14ac:dyDescent="0.25">
      <c r="A126" s="236" t="s">
        <v>126</v>
      </c>
      <c r="B126" s="237" t="s">
        <v>95</v>
      </c>
      <c r="C126" s="259" t="s">
        <v>96</v>
      </c>
      <c r="D126" s="238"/>
      <c r="E126" s="239"/>
      <c r="F126" s="240"/>
      <c r="G126" s="241">
        <f>SUMIF(AG127:AG127,"&lt;&gt;NOR",G127:G127)</f>
        <v>0</v>
      </c>
      <c r="H126" s="235"/>
      <c r="I126" s="235">
        <f>SUM(I127:I127)</f>
        <v>0</v>
      </c>
      <c r="J126" s="235"/>
      <c r="K126" s="235">
        <f>SUM(K127:K127)</f>
        <v>0</v>
      </c>
      <c r="L126" s="235"/>
      <c r="M126" s="235">
        <f>SUM(M127:M127)</f>
        <v>0</v>
      </c>
      <c r="N126" s="235"/>
      <c r="O126" s="235">
        <f>SUM(O127:O127)</f>
        <v>0</v>
      </c>
      <c r="P126" s="235"/>
      <c r="Q126" s="235">
        <f>SUM(Q127:Q127)</f>
        <v>0</v>
      </c>
      <c r="R126" s="235"/>
      <c r="S126" s="235"/>
      <c r="T126" s="235"/>
      <c r="U126" s="235"/>
      <c r="V126" s="235">
        <f>SUM(V127:V127)</f>
        <v>0</v>
      </c>
      <c r="W126" s="235"/>
      <c r="X126" s="235"/>
      <c r="AG126" t="s">
        <v>127</v>
      </c>
    </row>
    <row r="127" spans="1:60" outlineLevel="1" x14ac:dyDescent="0.25">
      <c r="A127" s="248">
        <v>58</v>
      </c>
      <c r="B127" s="249" t="s">
        <v>302</v>
      </c>
      <c r="C127" s="260" t="s">
        <v>303</v>
      </c>
      <c r="D127" s="250" t="s">
        <v>173</v>
      </c>
      <c r="E127" s="251">
        <v>1</v>
      </c>
      <c r="F127" s="252"/>
      <c r="G127" s="253">
        <f>ROUND(E127*F127,2)</f>
        <v>0</v>
      </c>
      <c r="H127" s="232"/>
      <c r="I127" s="231">
        <f>ROUND(E127*H127,2)</f>
        <v>0</v>
      </c>
      <c r="J127" s="232"/>
      <c r="K127" s="231">
        <f>ROUND(E127*J127,2)</f>
        <v>0</v>
      </c>
      <c r="L127" s="231">
        <v>21</v>
      </c>
      <c r="M127" s="231">
        <f>G127*(1+L127/100)</f>
        <v>0</v>
      </c>
      <c r="N127" s="231">
        <v>0</v>
      </c>
      <c r="O127" s="231">
        <f>ROUND(E127*N127,2)</f>
        <v>0</v>
      </c>
      <c r="P127" s="231">
        <v>0</v>
      </c>
      <c r="Q127" s="231">
        <f>ROUND(E127*P127,2)</f>
        <v>0</v>
      </c>
      <c r="R127" s="231"/>
      <c r="S127" s="231" t="s">
        <v>130</v>
      </c>
      <c r="T127" s="231" t="s">
        <v>131</v>
      </c>
      <c r="U127" s="231">
        <v>0</v>
      </c>
      <c r="V127" s="231">
        <f>ROUND(E127*U127,2)</f>
        <v>0</v>
      </c>
      <c r="W127" s="231"/>
      <c r="X127" s="231" t="s">
        <v>132</v>
      </c>
      <c r="Y127" s="211"/>
      <c r="Z127" s="211"/>
      <c r="AA127" s="211"/>
      <c r="AB127" s="211"/>
      <c r="AC127" s="211"/>
      <c r="AD127" s="211"/>
      <c r="AE127" s="211"/>
      <c r="AF127" s="211"/>
      <c r="AG127" s="211" t="s">
        <v>142</v>
      </c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</row>
    <row r="128" spans="1:60" x14ac:dyDescent="0.25">
      <c r="A128" s="236" t="s">
        <v>126</v>
      </c>
      <c r="B128" s="237" t="s">
        <v>97</v>
      </c>
      <c r="C128" s="259" t="s">
        <v>98</v>
      </c>
      <c r="D128" s="238"/>
      <c r="E128" s="239"/>
      <c r="F128" s="240"/>
      <c r="G128" s="241">
        <f>SUMIF(AG129:AG133,"&lt;&gt;NOR",G129:G133)</f>
        <v>0</v>
      </c>
      <c r="H128" s="235"/>
      <c r="I128" s="235">
        <f>SUM(I129:I133)</f>
        <v>0</v>
      </c>
      <c r="J128" s="235"/>
      <c r="K128" s="235">
        <f>SUM(K129:K133)</f>
        <v>0</v>
      </c>
      <c r="L128" s="235"/>
      <c r="M128" s="235">
        <f>SUM(M129:M133)</f>
        <v>0</v>
      </c>
      <c r="N128" s="235"/>
      <c r="O128" s="235">
        <f>SUM(O129:O133)</f>
        <v>0</v>
      </c>
      <c r="P128" s="235"/>
      <c r="Q128" s="235">
        <f>SUM(Q129:Q133)</f>
        <v>0</v>
      </c>
      <c r="R128" s="235"/>
      <c r="S128" s="235"/>
      <c r="T128" s="235"/>
      <c r="U128" s="235"/>
      <c r="V128" s="235">
        <f>SUM(V129:V133)</f>
        <v>0</v>
      </c>
      <c r="W128" s="235"/>
      <c r="X128" s="235"/>
      <c r="AG128" t="s">
        <v>127</v>
      </c>
    </row>
    <row r="129" spans="1:60" outlineLevel="1" x14ac:dyDescent="0.25">
      <c r="A129" s="248">
        <v>59</v>
      </c>
      <c r="B129" s="249" t="s">
        <v>304</v>
      </c>
      <c r="C129" s="260" t="s">
        <v>305</v>
      </c>
      <c r="D129" s="250" t="s">
        <v>173</v>
      </c>
      <c r="E129" s="251">
        <v>2</v>
      </c>
      <c r="F129" s="252"/>
      <c r="G129" s="253">
        <f>ROUND(E129*F129,2)</f>
        <v>0</v>
      </c>
      <c r="H129" s="232"/>
      <c r="I129" s="231">
        <f>ROUND(E129*H129,2)</f>
        <v>0</v>
      </c>
      <c r="J129" s="232"/>
      <c r="K129" s="231">
        <f>ROUND(E129*J129,2)</f>
        <v>0</v>
      </c>
      <c r="L129" s="231">
        <v>21</v>
      </c>
      <c r="M129" s="231">
        <f>G129*(1+L129/100)</f>
        <v>0</v>
      </c>
      <c r="N129" s="231">
        <v>0</v>
      </c>
      <c r="O129" s="231">
        <f>ROUND(E129*N129,2)</f>
        <v>0</v>
      </c>
      <c r="P129" s="231">
        <v>0</v>
      </c>
      <c r="Q129" s="231">
        <f>ROUND(E129*P129,2)</f>
        <v>0</v>
      </c>
      <c r="R129" s="231"/>
      <c r="S129" s="231" t="s">
        <v>130</v>
      </c>
      <c r="T129" s="231" t="s">
        <v>131</v>
      </c>
      <c r="U129" s="231">
        <v>0</v>
      </c>
      <c r="V129" s="231">
        <f>ROUND(E129*U129,2)</f>
        <v>0</v>
      </c>
      <c r="W129" s="231"/>
      <c r="X129" s="231" t="s">
        <v>132</v>
      </c>
      <c r="Y129" s="211"/>
      <c r="Z129" s="211"/>
      <c r="AA129" s="211"/>
      <c r="AB129" s="211"/>
      <c r="AC129" s="211"/>
      <c r="AD129" s="211"/>
      <c r="AE129" s="211"/>
      <c r="AF129" s="211"/>
      <c r="AG129" s="211" t="s">
        <v>142</v>
      </c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outlineLevel="1" x14ac:dyDescent="0.25">
      <c r="A130" s="248">
        <v>60</v>
      </c>
      <c r="B130" s="249" t="s">
        <v>306</v>
      </c>
      <c r="C130" s="260" t="s">
        <v>307</v>
      </c>
      <c r="D130" s="250" t="s">
        <v>129</v>
      </c>
      <c r="E130" s="251">
        <v>1</v>
      </c>
      <c r="F130" s="252"/>
      <c r="G130" s="253">
        <f>ROUND(E130*F130,2)</f>
        <v>0</v>
      </c>
      <c r="H130" s="232"/>
      <c r="I130" s="231">
        <f>ROUND(E130*H130,2)</f>
        <v>0</v>
      </c>
      <c r="J130" s="232"/>
      <c r="K130" s="231">
        <f>ROUND(E130*J130,2)</f>
        <v>0</v>
      </c>
      <c r="L130" s="231">
        <v>21</v>
      </c>
      <c r="M130" s="231">
        <f>G130*(1+L130/100)</f>
        <v>0</v>
      </c>
      <c r="N130" s="231">
        <v>0</v>
      </c>
      <c r="O130" s="231">
        <f>ROUND(E130*N130,2)</f>
        <v>0</v>
      </c>
      <c r="P130" s="231">
        <v>0</v>
      </c>
      <c r="Q130" s="231">
        <f>ROUND(E130*P130,2)</f>
        <v>0</v>
      </c>
      <c r="R130" s="231"/>
      <c r="S130" s="231" t="s">
        <v>130</v>
      </c>
      <c r="T130" s="231" t="s">
        <v>131</v>
      </c>
      <c r="U130" s="231">
        <v>0</v>
      </c>
      <c r="V130" s="231">
        <f>ROUND(E130*U130,2)</f>
        <v>0</v>
      </c>
      <c r="W130" s="231"/>
      <c r="X130" s="231" t="s">
        <v>132</v>
      </c>
      <c r="Y130" s="211"/>
      <c r="Z130" s="211"/>
      <c r="AA130" s="211"/>
      <c r="AB130" s="211"/>
      <c r="AC130" s="211"/>
      <c r="AD130" s="211"/>
      <c r="AE130" s="211"/>
      <c r="AF130" s="211"/>
      <c r="AG130" s="211" t="s">
        <v>142</v>
      </c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11"/>
      <c r="BH130" s="211"/>
    </row>
    <row r="131" spans="1:60" outlineLevel="1" x14ac:dyDescent="0.25">
      <c r="A131" s="248">
        <v>61</v>
      </c>
      <c r="B131" s="249" t="s">
        <v>308</v>
      </c>
      <c r="C131" s="260" t="s">
        <v>309</v>
      </c>
      <c r="D131" s="250" t="s">
        <v>129</v>
      </c>
      <c r="E131" s="251">
        <v>1</v>
      </c>
      <c r="F131" s="252"/>
      <c r="G131" s="253">
        <f>ROUND(E131*F131,2)</f>
        <v>0</v>
      </c>
      <c r="H131" s="232"/>
      <c r="I131" s="231">
        <f>ROUND(E131*H131,2)</f>
        <v>0</v>
      </c>
      <c r="J131" s="232"/>
      <c r="K131" s="231">
        <f>ROUND(E131*J131,2)</f>
        <v>0</v>
      </c>
      <c r="L131" s="231">
        <v>21</v>
      </c>
      <c r="M131" s="231">
        <f>G131*(1+L131/100)</f>
        <v>0</v>
      </c>
      <c r="N131" s="231">
        <v>0</v>
      </c>
      <c r="O131" s="231">
        <f>ROUND(E131*N131,2)</f>
        <v>0</v>
      </c>
      <c r="P131" s="231">
        <v>0</v>
      </c>
      <c r="Q131" s="231">
        <f>ROUND(E131*P131,2)</f>
        <v>0</v>
      </c>
      <c r="R131" s="231"/>
      <c r="S131" s="231" t="s">
        <v>130</v>
      </c>
      <c r="T131" s="231" t="s">
        <v>131</v>
      </c>
      <c r="U131" s="231">
        <v>0</v>
      </c>
      <c r="V131" s="231">
        <f>ROUND(E131*U131,2)</f>
        <v>0</v>
      </c>
      <c r="W131" s="231"/>
      <c r="X131" s="231" t="s">
        <v>132</v>
      </c>
      <c r="Y131" s="211"/>
      <c r="Z131" s="211"/>
      <c r="AA131" s="211"/>
      <c r="AB131" s="211"/>
      <c r="AC131" s="211"/>
      <c r="AD131" s="211"/>
      <c r="AE131" s="211"/>
      <c r="AF131" s="211"/>
      <c r="AG131" s="211" t="s">
        <v>142</v>
      </c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</row>
    <row r="132" spans="1:60" outlineLevel="1" x14ac:dyDescent="0.25">
      <c r="A132" s="248">
        <v>62</v>
      </c>
      <c r="B132" s="249" t="s">
        <v>310</v>
      </c>
      <c r="C132" s="260" t="s">
        <v>311</v>
      </c>
      <c r="D132" s="250" t="s">
        <v>312</v>
      </c>
      <c r="E132" s="251">
        <v>2</v>
      </c>
      <c r="F132" s="252"/>
      <c r="G132" s="253">
        <f>ROUND(E132*F132,2)</f>
        <v>0</v>
      </c>
      <c r="H132" s="232"/>
      <c r="I132" s="231">
        <f>ROUND(E132*H132,2)</f>
        <v>0</v>
      </c>
      <c r="J132" s="232"/>
      <c r="K132" s="231">
        <f>ROUND(E132*J132,2)</f>
        <v>0</v>
      </c>
      <c r="L132" s="231">
        <v>21</v>
      </c>
      <c r="M132" s="231">
        <f>G132*(1+L132/100)</f>
        <v>0</v>
      </c>
      <c r="N132" s="231">
        <v>0</v>
      </c>
      <c r="O132" s="231">
        <f>ROUND(E132*N132,2)</f>
        <v>0</v>
      </c>
      <c r="P132" s="231">
        <v>0</v>
      </c>
      <c r="Q132" s="231">
        <f>ROUND(E132*P132,2)</f>
        <v>0</v>
      </c>
      <c r="R132" s="231"/>
      <c r="S132" s="231" t="s">
        <v>130</v>
      </c>
      <c r="T132" s="231" t="s">
        <v>131</v>
      </c>
      <c r="U132" s="231">
        <v>0</v>
      </c>
      <c r="V132" s="231">
        <f>ROUND(E132*U132,2)</f>
        <v>0</v>
      </c>
      <c r="W132" s="231"/>
      <c r="X132" s="231" t="s">
        <v>313</v>
      </c>
      <c r="Y132" s="211"/>
      <c r="Z132" s="211"/>
      <c r="AA132" s="211"/>
      <c r="AB132" s="211"/>
      <c r="AC132" s="211"/>
      <c r="AD132" s="211"/>
      <c r="AE132" s="211"/>
      <c r="AF132" s="211"/>
      <c r="AG132" s="211" t="s">
        <v>314</v>
      </c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outlineLevel="1" x14ac:dyDescent="0.25">
      <c r="A133" s="248">
        <v>63</v>
      </c>
      <c r="B133" s="249" t="s">
        <v>315</v>
      </c>
      <c r="C133" s="260" t="s">
        <v>316</v>
      </c>
      <c r="D133" s="250" t="s">
        <v>312</v>
      </c>
      <c r="E133" s="251">
        <v>2</v>
      </c>
      <c r="F133" s="252"/>
      <c r="G133" s="253">
        <f>ROUND(E133*F133,2)</f>
        <v>0</v>
      </c>
      <c r="H133" s="232"/>
      <c r="I133" s="231">
        <f>ROUND(E133*H133,2)</f>
        <v>0</v>
      </c>
      <c r="J133" s="232"/>
      <c r="K133" s="231">
        <f>ROUND(E133*J133,2)</f>
        <v>0</v>
      </c>
      <c r="L133" s="231">
        <v>21</v>
      </c>
      <c r="M133" s="231">
        <f>G133*(1+L133/100)</f>
        <v>0</v>
      </c>
      <c r="N133" s="231">
        <v>0</v>
      </c>
      <c r="O133" s="231">
        <f>ROUND(E133*N133,2)</f>
        <v>0</v>
      </c>
      <c r="P133" s="231">
        <v>0</v>
      </c>
      <c r="Q133" s="231">
        <f>ROUND(E133*P133,2)</f>
        <v>0</v>
      </c>
      <c r="R133" s="231"/>
      <c r="S133" s="231" t="s">
        <v>130</v>
      </c>
      <c r="T133" s="231" t="s">
        <v>131</v>
      </c>
      <c r="U133" s="231">
        <v>0</v>
      </c>
      <c r="V133" s="231">
        <f>ROUND(E133*U133,2)</f>
        <v>0</v>
      </c>
      <c r="W133" s="231"/>
      <c r="X133" s="231" t="s">
        <v>313</v>
      </c>
      <c r="Y133" s="211"/>
      <c r="Z133" s="211"/>
      <c r="AA133" s="211"/>
      <c r="AB133" s="211"/>
      <c r="AC133" s="211"/>
      <c r="AD133" s="211"/>
      <c r="AE133" s="211"/>
      <c r="AF133" s="211"/>
      <c r="AG133" s="211" t="s">
        <v>314</v>
      </c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</row>
    <row r="134" spans="1:60" x14ac:dyDescent="0.25">
      <c r="A134" s="236" t="s">
        <v>126</v>
      </c>
      <c r="B134" s="237" t="s">
        <v>99</v>
      </c>
      <c r="C134" s="259" t="s">
        <v>29</v>
      </c>
      <c r="D134" s="238"/>
      <c r="E134" s="239"/>
      <c r="F134" s="240"/>
      <c r="G134" s="241">
        <f>SUMIF(AG135:AG141,"&lt;&gt;NOR",G135:G141)</f>
        <v>0</v>
      </c>
      <c r="H134" s="235"/>
      <c r="I134" s="235">
        <f>SUM(I135:I141)</f>
        <v>0</v>
      </c>
      <c r="J134" s="235"/>
      <c r="K134" s="235">
        <f>SUM(K135:K141)</f>
        <v>0</v>
      </c>
      <c r="L134" s="235"/>
      <c r="M134" s="235">
        <f>SUM(M135:M141)</f>
        <v>0</v>
      </c>
      <c r="N134" s="235"/>
      <c r="O134" s="235">
        <f>SUM(O135:O141)</f>
        <v>0</v>
      </c>
      <c r="P134" s="235"/>
      <c r="Q134" s="235">
        <f>SUM(Q135:Q141)</f>
        <v>0</v>
      </c>
      <c r="R134" s="235"/>
      <c r="S134" s="235"/>
      <c r="T134" s="235"/>
      <c r="U134" s="235"/>
      <c r="V134" s="235">
        <f>SUM(V135:V141)</f>
        <v>0</v>
      </c>
      <c r="W134" s="235"/>
      <c r="X134" s="235"/>
      <c r="AG134" t="s">
        <v>127</v>
      </c>
    </row>
    <row r="135" spans="1:60" outlineLevel="1" x14ac:dyDescent="0.25">
      <c r="A135" s="242">
        <v>64</v>
      </c>
      <c r="B135" s="243" t="s">
        <v>317</v>
      </c>
      <c r="C135" s="261" t="s">
        <v>318</v>
      </c>
      <c r="D135" s="244" t="s">
        <v>319</v>
      </c>
      <c r="E135" s="245">
        <v>1</v>
      </c>
      <c r="F135" s="246"/>
      <c r="G135" s="247">
        <f>ROUND(E135*F135,2)</f>
        <v>0</v>
      </c>
      <c r="H135" s="232"/>
      <c r="I135" s="231">
        <f>ROUND(E135*H135,2)</f>
        <v>0</v>
      </c>
      <c r="J135" s="232"/>
      <c r="K135" s="231">
        <f>ROUND(E135*J135,2)</f>
        <v>0</v>
      </c>
      <c r="L135" s="231">
        <v>21</v>
      </c>
      <c r="M135" s="231">
        <f>G135*(1+L135/100)</f>
        <v>0</v>
      </c>
      <c r="N135" s="231">
        <v>0</v>
      </c>
      <c r="O135" s="231">
        <f>ROUND(E135*N135,2)</f>
        <v>0</v>
      </c>
      <c r="P135" s="231">
        <v>0</v>
      </c>
      <c r="Q135" s="231">
        <f>ROUND(E135*P135,2)</f>
        <v>0</v>
      </c>
      <c r="R135" s="231"/>
      <c r="S135" s="231" t="s">
        <v>137</v>
      </c>
      <c r="T135" s="231" t="s">
        <v>131</v>
      </c>
      <c r="U135" s="231">
        <v>0</v>
      </c>
      <c r="V135" s="231">
        <f>ROUND(E135*U135,2)</f>
        <v>0</v>
      </c>
      <c r="W135" s="231"/>
      <c r="X135" s="231" t="s">
        <v>320</v>
      </c>
      <c r="Y135" s="211"/>
      <c r="Z135" s="211"/>
      <c r="AA135" s="211"/>
      <c r="AB135" s="211"/>
      <c r="AC135" s="211"/>
      <c r="AD135" s="211"/>
      <c r="AE135" s="211"/>
      <c r="AF135" s="211"/>
      <c r="AG135" s="211" t="s">
        <v>321</v>
      </c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</row>
    <row r="136" spans="1:60" ht="21" outlineLevel="1" x14ac:dyDescent="0.25">
      <c r="A136" s="228"/>
      <c r="B136" s="229"/>
      <c r="C136" s="263" t="s">
        <v>322</v>
      </c>
      <c r="D136" s="254"/>
      <c r="E136" s="254"/>
      <c r="F136" s="254"/>
      <c r="G136" s="254"/>
      <c r="H136" s="231"/>
      <c r="I136" s="231"/>
      <c r="J136" s="231"/>
      <c r="K136" s="231"/>
      <c r="L136" s="231"/>
      <c r="M136" s="231"/>
      <c r="N136" s="231"/>
      <c r="O136" s="231"/>
      <c r="P136" s="231"/>
      <c r="Q136" s="231"/>
      <c r="R136" s="231"/>
      <c r="S136" s="231"/>
      <c r="T136" s="231"/>
      <c r="U136" s="231"/>
      <c r="V136" s="231"/>
      <c r="W136" s="231"/>
      <c r="X136" s="231"/>
      <c r="Y136" s="211"/>
      <c r="Z136" s="211"/>
      <c r="AA136" s="211"/>
      <c r="AB136" s="211"/>
      <c r="AC136" s="211"/>
      <c r="AD136" s="211"/>
      <c r="AE136" s="211"/>
      <c r="AF136" s="211"/>
      <c r="AG136" s="211" t="s">
        <v>169</v>
      </c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57" t="str">
        <f>C136</f>
        <v>Náklady na ztížené provádění stavebních prací v důsledku nepřerušeného provozu na staveništi nebo v případech nepřerušeného provozu v objektech v nichž se stavební práce provádí.</v>
      </c>
      <c r="BB136" s="211"/>
      <c r="BC136" s="211"/>
      <c r="BD136" s="211"/>
      <c r="BE136" s="211"/>
      <c r="BF136" s="211"/>
      <c r="BG136" s="211"/>
      <c r="BH136" s="211"/>
    </row>
    <row r="137" spans="1:60" outlineLevel="1" x14ac:dyDescent="0.25">
      <c r="A137" s="242">
        <v>65</v>
      </c>
      <c r="B137" s="243" t="s">
        <v>323</v>
      </c>
      <c r="C137" s="261" t="s">
        <v>324</v>
      </c>
      <c r="D137" s="244" t="s">
        <v>319</v>
      </c>
      <c r="E137" s="245">
        <v>1</v>
      </c>
      <c r="F137" s="246"/>
      <c r="G137" s="247">
        <f>ROUND(E137*F137,2)</f>
        <v>0</v>
      </c>
      <c r="H137" s="232"/>
      <c r="I137" s="231">
        <f>ROUND(E137*H137,2)</f>
        <v>0</v>
      </c>
      <c r="J137" s="232"/>
      <c r="K137" s="231">
        <f>ROUND(E137*J137,2)</f>
        <v>0</v>
      </c>
      <c r="L137" s="231">
        <v>21</v>
      </c>
      <c r="M137" s="231">
        <f>G137*(1+L137/100)</f>
        <v>0</v>
      </c>
      <c r="N137" s="231">
        <v>0</v>
      </c>
      <c r="O137" s="231">
        <f>ROUND(E137*N137,2)</f>
        <v>0</v>
      </c>
      <c r="P137" s="231">
        <v>0</v>
      </c>
      <c r="Q137" s="231">
        <f>ROUND(E137*P137,2)</f>
        <v>0</v>
      </c>
      <c r="R137" s="231"/>
      <c r="S137" s="231" t="s">
        <v>137</v>
      </c>
      <c r="T137" s="231" t="s">
        <v>131</v>
      </c>
      <c r="U137" s="231">
        <v>0</v>
      </c>
      <c r="V137" s="231">
        <f>ROUND(E137*U137,2)</f>
        <v>0</v>
      </c>
      <c r="W137" s="231"/>
      <c r="X137" s="231" t="s">
        <v>320</v>
      </c>
      <c r="Y137" s="211"/>
      <c r="Z137" s="211"/>
      <c r="AA137" s="211"/>
      <c r="AB137" s="211"/>
      <c r="AC137" s="211"/>
      <c r="AD137" s="211"/>
      <c r="AE137" s="211"/>
      <c r="AF137" s="211"/>
      <c r="AG137" s="211" t="s">
        <v>321</v>
      </c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</row>
    <row r="138" spans="1:60" ht="31.2" outlineLevel="1" x14ac:dyDescent="0.25">
      <c r="A138" s="228"/>
      <c r="B138" s="229"/>
      <c r="C138" s="263" t="s">
        <v>325</v>
      </c>
      <c r="D138" s="254"/>
      <c r="E138" s="254"/>
      <c r="F138" s="254"/>
      <c r="G138" s="254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31"/>
      <c r="S138" s="231"/>
      <c r="T138" s="231"/>
      <c r="U138" s="231"/>
      <c r="V138" s="231"/>
      <c r="W138" s="231"/>
      <c r="X138" s="231"/>
      <c r="Y138" s="211"/>
      <c r="Z138" s="211"/>
      <c r="AA138" s="211"/>
      <c r="AB138" s="211"/>
      <c r="AC138" s="211"/>
      <c r="AD138" s="211"/>
      <c r="AE138" s="211"/>
      <c r="AF138" s="211"/>
      <c r="AG138" s="211" t="s">
        <v>169</v>
      </c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57" t="str">
        <f>C138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38" s="211"/>
      <c r="BC138" s="211"/>
      <c r="BD138" s="211"/>
      <c r="BE138" s="211"/>
      <c r="BF138" s="211"/>
      <c r="BG138" s="211"/>
      <c r="BH138" s="211"/>
    </row>
    <row r="139" spans="1:60" outlineLevel="1" x14ac:dyDescent="0.25">
      <c r="A139" s="248">
        <v>66</v>
      </c>
      <c r="B139" s="249" t="s">
        <v>326</v>
      </c>
      <c r="C139" s="260" t="s">
        <v>327</v>
      </c>
      <c r="D139" s="250" t="s">
        <v>319</v>
      </c>
      <c r="E139" s="251">
        <v>1</v>
      </c>
      <c r="F139" s="252"/>
      <c r="G139" s="253">
        <f>ROUND(E139*F139,2)</f>
        <v>0</v>
      </c>
      <c r="H139" s="232"/>
      <c r="I139" s="231">
        <f>ROUND(E139*H139,2)</f>
        <v>0</v>
      </c>
      <c r="J139" s="232"/>
      <c r="K139" s="231">
        <f>ROUND(E139*J139,2)</f>
        <v>0</v>
      </c>
      <c r="L139" s="231">
        <v>21</v>
      </c>
      <c r="M139" s="231">
        <f>G139*(1+L139/100)</f>
        <v>0</v>
      </c>
      <c r="N139" s="231">
        <v>0</v>
      </c>
      <c r="O139" s="231">
        <f>ROUND(E139*N139,2)</f>
        <v>0</v>
      </c>
      <c r="P139" s="231">
        <v>0</v>
      </c>
      <c r="Q139" s="231">
        <f>ROUND(E139*P139,2)</f>
        <v>0</v>
      </c>
      <c r="R139" s="231"/>
      <c r="S139" s="231" t="s">
        <v>130</v>
      </c>
      <c r="T139" s="231" t="s">
        <v>131</v>
      </c>
      <c r="U139" s="231">
        <v>0</v>
      </c>
      <c r="V139" s="231">
        <f>ROUND(E139*U139,2)</f>
        <v>0</v>
      </c>
      <c r="W139" s="231"/>
      <c r="X139" s="231" t="s">
        <v>320</v>
      </c>
      <c r="Y139" s="211"/>
      <c r="Z139" s="211"/>
      <c r="AA139" s="211"/>
      <c r="AB139" s="211"/>
      <c r="AC139" s="211"/>
      <c r="AD139" s="211"/>
      <c r="AE139" s="211"/>
      <c r="AF139" s="211"/>
      <c r="AG139" s="211" t="s">
        <v>321</v>
      </c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</row>
    <row r="140" spans="1:60" outlineLevel="1" x14ac:dyDescent="0.25">
      <c r="A140" s="242">
        <v>67</v>
      </c>
      <c r="B140" s="243" t="s">
        <v>328</v>
      </c>
      <c r="C140" s="261" t="s">
        <v>329</v>
      </c>
      <c r="D140" s="244" t="s">
        <v>319</v>
      </c>
      <c r="E140" s="245">
        <v>1</v>
      </c>
      <c r="F140" s="246"/>
      <c r="G140" s="247">
        <f>ROUND(E140*F140,2)</f>
        <v>0</v>
      </c>
      <c r="H140" s="232"/>
      <c r="I140" s="231">
        <f>ROUND(E140*H140,2)</f>
        <v>0</v>
      </c>
      <c r="J140" s="232"/>
      <c r="K140" s="231">
        <f>ROUND(E140*J140,2)</f>
        <v>0</v>
      </c>
      <c r="L140" s="231">
        <v>21</v>
      </c>
      <c r="M140" s="231">
        <f>G140*(1+L140/100)</f>
        <v>0</v>
      </c>
      <c r="N140" s="231">
        <v>0</v>
      </c>
      <c r="O140" s="231">
        <f>ROUND(E140*N140,2)</f>
        <v>0</v>
      </c>
      <c r="P140" s="231">
        <v>0</v>
      </c>
      <c r="Q140" s="231">
        <f>ROUND(E140*P140,2)</f>
        <v>0</v>
      </c>
      <c r="R140" s="231"/>
      <c r="S140" s="231" t="s">
        <v>137</v>
      </c>
      <c r="T140" s="231" t="s">
        <v>131</v>
      </c>
      <c r="U140" s="231">
        <v>0</v>
      </c>
      <c r="V140" s="231">
        <f>ROUND(E140*U140,2)</f>
        <v>0</v>
      </c>
      <c r="W140" s="231"/>
      <c r="X140" s="231" t="s">
        <v>320</v>
      </c>
      <c r="Y140" s="211"/>
      <c r="Z140" s="211"/>
      <c r="AA140" s="211"/>
      <c r="AB140" s="211"/>
      <c r="AC140" s="211"/>
      <c r="AD140" s="211"/>
      <c r="AE140" s="211"/>
      <c r="AF140" s="211"/>
      <c r="AG140" s="211" t="s">
        <v>321</v>
      </c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</row>
    <row r="141" spans="1:60" outlineLevel="1" x14ac:dyDescent="0.25">
      <c r="A141" s="228"/>
      <c r="B141" s="229"/>
      <c r="C141" s="263" t="s">
        <v>330</v>
      </c>
      <c r="D141" s="254"/>
      <c r="E141" s="254"/>
      <c r="F141" s="254"/>
      <c r="G141" s="254"/>
      <c r="H141" s="231"/>
      <c r="I141" s="231"/>
      <c r="J141" s="231"/>
      <c r="K141" s="231"/>
      <c r="L141" s="231"/>
      <c r="M141" s="231"/>
      <c r="N141" s="231"/>
      <c r="O141" s="231"/>
      <c r="P141" s="231"/>
      <c r="Q141" s="231"/>
      <c r="R141" s="231"/>
      <c r="S141" s="231"/>
      <c r="T141" s="231"/>
      <c r="U141" s="231"/>
      <c r="V141" s="231"/>
      <c r="W141" s="231"/>
      <c r="X141" s="231"/>
      <c r="Y141" s="211"/>
      <c r="Z141" s="211"/>
      <c r="AA141" s="211"/>
      <c r="AB141" s="211"/>
      <c r="AC141" s="211"/>
      <c r="AD141" s="211"/>
      <c r="AE141" s="211"/>
      <c r="AF141" s="211"/>
      <c r="AG141" s="211" t="s">
        <v>169</v>
      </c>
      <c r="AH141" s="21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</row>
    <row r="142" spans="1:60" x14ac:dyDescent="0.25">
      <c r="A142" s="236" t="s">
        <v>126</v>
      </c>
      <c r="B142" s="237" t="s">
        <v>100</v>
      </c>
      <c r="C142" s="259" t="s">
        <v>30</v>
      </c>
      <c r="D142" s="238"/>
      <c r="E142" s="239"/>
      <c r="F142" s="240"/>
      <c r="G142" s="241">
        <f>SUMIF(AG143:AG145,"&lt;&gt;NOR",G143:G145)</f>
        <v>0</v>
      </c>
      <c r="H142" s="235"/>
      <c r="I142" s="235">
        <f>SUM(I143:I145)</f>
        <v>0</v>
      </c>
      <c r="J142" s="235"/>
      <c r="K142" s="235">
        <f>SUM(K143:K145)</f>
        <v>0</v>
      </c>
      <c r="L142" s="235"/>
      <c r="M142" s="235">
        <f>SUM(M143:M145)</f>
        <v>0</v>
      </c>
      <c r="N142" s="235"/>
      <c r="O142" s="235">
        <f>SUM(O143:O145)</f>
        <v>0</v>
      </c>
      <c r="P142" s="235"/>
      <c r="Q142" s="235">
        <f>SUM(Q143:Q145)</f>
        <v>0</v>
      </c>
      <c r="R142" s="235"/>
      <c r="S142" s="235"/>
      <c r="T142" s="235"/>
      <c r="U142" s="235"/>
      <c r="V142" s="235">
        <f>SUM(V143:V145)</f>
        <v>0</v>
      </c>
      <c r="W142" s="235"/>
      <c r="X142" s="235"/>
      <c r="AG142" t="s">
        <v>127</v>
      </c>
    </row>
    <row r="143" spans="1:60" ht="20.399999999999999" outlineLevel="1" x14ac:dyDescent="0.25">
      <c r="A143" s="248">
        <v>68</v>
      </c>
      <c r="B143" s="249" t="s">
        <v>331</v>
      </c>
      <c r="C143" s="260" t="s">
        <v>332</v>
      </c>
      <c r="D143" s="250" t="s">
        <v>333</v>
      </c>
      <c r="E143" s="251">
        <v>1</v>
      </c>
      <c r="F143" s="252"/>
      <c r="G143" s="253">
        <f>ROUND(E143*F143,2)</f>
        <v>0</v>
      </c>
      <c r="H143" s="232"/>
      <c r="I143" s="231">
        <f>ROUND(E143*H143,2)</f>
        <v>0</v>
      </c>
      <c r="J143" s="232"/>
      <c r="K143" s="231">
        <f>ROUND(E143*J143,2)</f>
        <v>0</v>
      </c>
      <c r="L143" s="231">
        <v>21</v>
      </c>
      <c r="M143" s="231">
        <f>G143*(1+L143/100)</f>
        <v>0</v>
      </c>
      <c r="N143" s="231">
        <v>0</v>
      </c>
      <c r="O143" s="231">
        <f>ROUND(E143*N143,2)</f>
        <v>0</v>
      </c>
      <c r="P143" s="231">
        <v>0</v>
      </c>
      <c r="Q143" s="231">
        <f>ROUND(E143*P143,2)</f>
        <v>0</v>
      </c>
      <c r="R143" s="231"/>
      <c r="S143" s="231" t="s">
        <v>130</v>
      </c>
      <c r="T143" s="231" t="s">
        <v>131</v>
      </c>
      <c r="U143" s="231">
        <v>0</v>
      </c>
      <c r="V143" s="231">
        <f>ROUND(E143*U143,2)</f>
        <v>0</v>
      </c>
      <c r="W143" s="231"/>
      <c r="X143" s="231" t="s">
        <v>132</v>
      </c>
      <c r="Y143" s="211"/>
      <c r="Z143" s="211"/>
      <c r="AA143" s="211"/>
      <c r="AB143" s="211"/>
      <c r="AC143" s="211"/>
      <c r="AD143" s="211"/>
      <c r="AE143" s="211"/>
      <c r="AF143" s="211"/>
      <c r="AG143" s="211" t="s">
        <v>142</v>
      </c>
      <c r="AH143" s="21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</row>
    <row r="144" spans="1:60" outlineLevel="1" x14ac:dyDescent="0.25">
      <c r="A144" s="248">
        <v>69</v>
      </c>
      <c r="B144" s="249" t="s">
        <v>334</v>
      </c>
      <c r="C144" s="260" t="s">
        <v>335</v>
      </c>
      <c r="D144" s="250" t="s">
        <v>333</v>
      </c>
      <c r="E144" s="251">
        <v>1</v>
      </c>
      <c r="F144" s="252"/>
      <c r="G144" s="253">
        <f>ROUND(E144*F144,2)</f>
        <v>0</v>
      </c>
      <c r="H144" s="232"/>
      <c r="I144" s="231">
        <f>ROUND(E144*H144,2)</f>
        <v>0</v>
      </c>
      <c r="J144" s="232"/>
      <c r="K144" s="231">
        <f>ROUND(E144*J144,2)</f>
        <v>0</v>
      </c>
      <c r="L144" s="231">
        <v>21</v>
      </c>
      <c r="M144" s="231">
        <f>G144*(1+L144/100)</f>
        <v>0</v>
      </c>
      <c r="N144" s="231">
        <v>0</v>
      </c>
      <c r="O144" s="231">
        <f>ROUND(E144*N144,2)</f>
        <v>0</v>
      </c>
      <c r="P144" s="231">
        <v>0</v>
      </c>
      <c r="Q144" s="231">
        <f>ROUND(E144*P144,2)</f>
        <v>0</v>
      </c>
      <c r="R144" s="231"/>
      <c r="S144" s="231" t="s">
        <v>130</v>
      </c>
      <c r="T144" s="231" t="s">
        <v>131</v>
      </c>
      <c r="U144" s="231">
        <v>0</v>
      </c>
      <c r="V144" s="231">
        <f>ROUND(E144*U144,2)</f>
        <v>0</v>
      </c>
      <c r="W144" s="231"/>
      <c r="X144" s="231" t="s">
        <v>132</v>
      </c>
      <c r="Y144" s="211"/>
      <c r="Z144" s="211"/>
      <c r="AA144" s="211"/>
      <c r="AB144" s="211"/>
      <c r="AC144" s="211"/>
      <c r="AD144" s="211"/>
      <c r="AE144" s="211"/>
      <c r="AF144" s="211"/>
      <c r="AG144" s="211" t="s">
        <v>142</v>
      </c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11"/>
      <c r="BH144" s="211"/>
    </row>
    <row r="145" spans="1:60" outlineLevel="1" x14ac:dyDescent="0.25">
      <c r="A145" s="242">
        <v>70</v>
      </c>
      <c r="B145" s="243" t="s">
        <v>336</v>
      </c>
      <c r="C145" s="261" t="s">
        <v>337</v>
      </c>
      <c r="D145" s="244" t="s">
        <v>333</v>
      </c>
      <c r="E145" s="245">
        <v>1</v>
      </c>
      <c r="F145" s="246"/>
      <c r="G145" s="247">
        <f>ROUND(E145*F145,2)</f>
        <v>0</v>
      </c>
      <c r="H145" s="232"/>
      <c r="I145" s="231">
        <f>ROUND(E145*H145,2)</f>
        <v>0</v>
      </c>
      <c r="J145" s="232"/>
      <c r="K145" s="231">
        <f>ROUND(E145*J145,2)</f>
        <v>0</v>
      </c>
      <c r="L145" s="231">
        <v>21</v>
      </c>
      <c r="M145" s="231">
        <f>G145*(1+L145/100)</f>
        <v>0</v>
      </c>
      <c r="N145" s="231">
        <v>0</v>
      </c>
      <c r="O145" s="231">
        <f>ROUND(E145*N145,2)</f>
        <v>0</v>
      </c>
      <c r="P145" s="231">
        <v>0</v>
      </c>
      <c r="Q145" s="231">
        <f>ROUND(E145*P145,2)</f>
        <v>0</v>
      </c>
      <c r="R145" s="231"/>
      <c r="S145" s="231" t="s">
        <v>130</v>
      </c>
      <c r="T145" s="231" t="s">
        <v>131</v>
      </c>
      <c r="U145" s="231">
        <v>0</v>
      </c>
      <c r="V145" s="231">
        <f>ROUND(E145*U145,2)</f>
        <v>0</v>
      </c>
      <c r="W145" s="231"/>
      <c r="X145" s="231" t="s">
        <v>132</v>
      </c>
      <c r="Y145" s="211"/>
      <c r="Z145" s="211"/>
      <c r="AA145" s="211"/>
      <c r="AB145" s="211"/>
      <c r="AC145" s="211"/>
      <c r="AD145" s="211"/>
      <c r="AE145" s="211"/>
      <c r="AF145" s="211"/>
      <c r="AG145" s="211" t="s">
        <v>142</v>
      </c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</row>
    <row r="146" spans="1:60" x14ac:dyDescent="0.25">
      <c r="A146" s="3"/>
      <c r="B146" s="4"/>
      <c r="C146" s="266"/>
      <c r="D146" s="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AE146">
        <v>15</v>
      </c>
      <c r="AF146">
        <v>21</v>
      </c>
      <c r="AG146" t="s">
        <v>113</v>
      </c>
    </row>
    <row r="147" spans="1:60" x14ac:dyDescent="0.25">
      <c r="A147" s="214"/>
      <c r="B147" s="215" t="s">
        <v>31</v>
      </c>
      <c r="C147" s="267"/>
      <c r="D147" s="216"/>
      <c r="E147" s="217"/>
      <c r="F147" s="217"/>
      <c r="G147" s="258">
        <f>G8+G10+G20+G26+G39+G53+G60+G68+G81+G87+G90+G101+G103+G106+G124+G126+G128+G134+G142</f>
        <v>0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AE147">
        <f>SUMIF(L7:L145,AE146,G7:G145)</f>
        <v>0</v>
      </c>
      <c r="AF147">
        <f>SUMIF(L7:L145,AF146,G7:G145)</f>
        <v>0</v>
      </c>
      <c r="AG147" t="s">
        <v>338</v>
      </c>
    </row>
    <row r="148" spans="1:60" x14ac:dyDescent="0.25">
      <c r="A148" s="3"/>
      <c r="B148" s="4"/>
      <c r="C148" s="266"/>
      <c r="D148" s="6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60" x14ac:dyDescent="0.25">
      <c r="A149" s="3"/>
      <c r="B149" s="4"/>
      <c r="C149" s="266"/>
      <c r="D149" s="6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60" x14ac:dyDescent="0.25">
      <c r="A150" s="218" t="s">
        <v>339</v>
      </c>
      <c r="B150" s="218"/>
      <c r="C150" s="268"/>
      <c r="D150" s="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60" x14ac:dyDescent="0.25">
      <c r="A151" s="219"/>
      <c r="B151" s="220"/>
      <c r="C151" s="269"/>
      <c r="D151" s="220"/>
      <c r="E151" s="220"/>
      <c r="F151" s="220"/>
      <c r="G151" s="22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AG151" t="s">
        <v>340</v>
      </c>
    </row>
    <row r="152" spans="1:60" x14ac:dyDescent="0.25">
      <c r="A152" s="222"/>
      <c r="B152" s="223"/>
      <c r="C152" s="270"/>
      <c r="D152" s="223"/>
      <c r="E152" s="223"/>
      <c r="F152" s="223"/>
      <c r="G152" s="22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60" x14ac:dyDescent="0.25">
      <c r="A153" s="222"/>
      <c r="B153" s="223"/>
      <c r="C153" s="270"/>
      <c r="D153" s="223"/>
      <c r="E153" s="223"/>
      <c r="F153" s="223"/>
      <c r="G153" s="22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60" x14ac:dyDescent="0.25">
      <c r="A154" s="222"/>
      <c r="B154" s="223"/>
      <c r="C154" s="270"/>
      <c r="D154" s="223"/>
      <c r="E154" s="223"/>
      <c r="F154" s="223"/>
      <c r="G154" s="22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60" x14ac:dyDescent="0.25">
      <c r="A155" s="225"/>
      <c r="B155" s="226"/>
      <c r="C155" s="271"/>
      <c r="D155" s="226"/>
      <c r="E155" s="226"/>
      <c r="F155" s="226"/>
      <c r="G155" s="22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60" x14ac:dyDescent="0.25">
      <c r="A156" s="3"/>
      <c r="B156" s="4"/>
      <c r="C156" s="266"/>
      <c r="D156" s="6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60" x14ac:dyDescent="0.25">
      <c r="C157" s="272"/>
      <c r="D157" s="10"/>
      <c r="AG157" t="s">
        <v>341</v>
      </c>
    </row>
    <row r="158" spans="1:60" x14ac:dyDescent="0.25">
      <c r="D158" s="10"/>
    </row>
    <row r="159" spans="1:60" x14ac:dyDescent="0.25">
      <c r="D159" s="10"/>
    </row>
    <row r="160" spans="1:60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23">
    <mergeCell ref="C141:G141"/>
    <mergeCell ref="C114:G114"/>
    <mergeCell ref="C116:G116"/>
    <mergeCell ref="C118:G118"/>
    <mergeCell ref="C121:G121"/>
    <mergeCell ref="C136:G136"/>
    <mergeCell ref="C138:G138"/>
    <mergeCell ref="C64:G64"/>
    <mergeCell ref="C73:G73"/>
    <mergeCell ref="C92:G92"/>
    <mergeCell ref="C96:G96"/>
    <mergeCell ref="C108:G108"/>
    <mergeCell ref="C111:G111"/>
    <mergeCell ref="A1:G1"/>
    <mergeCell ref="C2:G2"/>
    <mergeCell ref="C3:G3"/>
    <mergeCell ref="C4:G4"/>
    <mergeCell ref="A150:C150"/>
    <mergeCell ref="A151:G155"/>
    <mergeCell ref="C31:G31"/>
    <mergeCell ref="C34:G34"/>
    <mergeCell ref="C35:G35"/>
    <mergeCell ref="C36:G3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B8A1-30FC-410C-BFBB-D3850A20718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76" customWidth="1"/>
    <col min="3" max="3" width="38.33203125" style="17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6" t="s">
        <v>7</v>
      </c>
      <c r="B1" s="196"/>
      <c r="C1" s="196"/>
      <c r="D1" s="196"/>
      <c r="E1" s="196"/>
      <c r="F1" s="196"/>
      <c r="G1" s="196"/>
      <c r="AG1" t="s">
        <v>101</v>
      </c>
    </row>
    <row r="2" spans="1:60" ht="25.05" customHeight="1" x14ac:dyDescent="0.25">
      <c r="A2" s="197" t="s">
        <v>8</v>
      </c>
      <c r="B2" s="49" t="s">
        <v>43</v>
      </c>
      <c r="C2" s="200" t="s">
        <v>44</v>
      </c>
      <c r="D2" s="198"/>
      <c r="E2" s="198"/>
      <c r="F2" s="198"/>
      <c r="G2" s="199"/>
      <c r="AG2" t="s">
        <v>102</v>
      </c>
    </row>
    <row r="3" spans="1:60" ht="25.05" customHeight="1" x14ac:dyDescent="0.25">
      <c r="A3" s="197" t="s">
        <v>9</v>
      </c>
      <c r="B3" s="49" t="s">
        <v>57</v>
      </c>
      <c r="C3" s="200" t="s">
        <v>58</v>
      </c>
      <c r="D3" s="198"/>
      <c r="E3" s="198"/>
      <c r="F3" s="198"/>
      <c r="G3" s="199"/>
      <c r="AC3" s="176" t="s">
        <v>102</v>
      </c>
      <c r="AG3" t="s">
        <v>103</v>
      </c>
    </row>
    <row r="4" spans="1:60" ht="25.05" customHeight="1" x14ac:dyDescent="0.25">
      <c r="A4" s="201" t="s">
        <v>10</v>
      </c>
      <c r="B4" s="202" t="s">
        <v>61</v>
      </c>
      <c r="C4" s="203" t="s">
        <v>58</v>
      </c>
      <c r="D4" s="204"/>
      <c r="E4" s="204"/>
      <c r="F4" s="204"/>
      <c r="G4" s="205"/>
      <c r="AG4" t="s">
        <v>104</v>
      </c>
    </row>
    <row r="5" spans="1:60" x14ac:dyDescent="0.25">
      <c r="D5" s="10"/>
    </row>
    <row r="6" spans="1:60" ht="39.6" x14ac:dyDescent="0.25">
      <c r="A6" s="207" t="s">
        <v>105</v>
      </c>
      <c r="B6" s="209" t="s">
        <v>106</v>
      </c>
      <c r="C6" s="209" t="s">
        <v>107</v>
      </c>
      <c r="D6" s="208" t="s">
        <v>108</v>
      </c>
      <c r="E6" s="207" t="s">
        <v>109</v>
      </c>
      <c r="F6" s="206" t="s">
        <v>110</v>
      </c>
      <c r="G6" s="207" t="s">
        <v>31</v>
      </c>
      <c r="H6" s="210" t="s">
        <v>32</v>
      </c>
      <c r="I6" s="210" t="s">
        <v>111</v>
      </c>
      <c r="J6" s="210" t="s">
        <v>33</v>
      </c>
      <c r="K6" s="210" t="s">
        <v>112</v>
      </c>
      <c r="L6" s="210" t="s">
        <v>113</v>
      </c>
      <c r="M6" s="210" t="s">
        <v>114</v>
      </c>
      <c r="N6" s="210" t="s">
        <v>115</v>
      </c>
      <c r="O6" s="210" t="s">
        <v>116</v>
      </c>
      <c r="P6" s="210" t="s">
        <v>117</v>
      </c>
      <c r="Q6" s="210" t="s">
        <v>118</v>
      </c>
      <c r="R6" s="210" t="s">
        <v>119</v>
      </c>
      <c r="S6" s="210" t="s">
        <v>120</v>
      </c>
      <c r="T6" s="210" t="s">
        <v>121</v>
      </c>
      <c r="U6" s="210" t="s">
        <v>122</v>
      </c>
      <c r="V6" s="210" t="s">
        <v>123</v>
      </c>
      <c r="W6" s="210" t="s">
        <v>124</v>
      </c>
      <c r="X6" s="210" t="s">
        <v>125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</row>
    <row r="8" spans="1:60" x14ac:dyDescent="0.25">
      <c r="A8" s="236" t="s">
        <v>126</v>
      </c>
      <c r="B8" s="237" t="s">
        <v>97</v>
      </c>
      <c r="C8" s="259" t="s">
        <v>98</v>
      </c>
      <c r="D8" s="238"/>
      <c r="E8" s="239"/>
      <c r="F8" s="240"/>
      <c r="G8" s="241">
        <f>SUMIF(AG9:AG13,"&lt;&gt;NOR",G9:G13)</f>
        <v>0</v>
      </c>
      <c r="H8" s="235"/>
      <c r="I8" s="235">
        <f>SUM(I9:I13)</f>
        <v>0</v>
      </c>
      <c r="J8" s="235"/>
      <c r="K8" s="235">
        <f>SUM(K9:K13)</f>
        <v>0</v>
      </c>
      <c r="L8" s="235"/>
      <c r="M8" s="235">
        <f>SUM(M9:M13)</f>
        <v>0</v>
      </c>
      <c r="N8" s="235"/>
      <c r="O8" s="235">
        <f>SUM(O9:O13)</f>
        <v>0</v>
      </c>
      <c r="P8" s="235"/>
      <c r="Q8" s="235">
        <f>SUM(Q9:Q13)</f>
        <v>0</v>
      </c>
      <c r="R8" s="235"/>
      <c r="S8" s="235"/>
      <c r="T8" s="235"/>
      <c r="U8" s="235"/>
      <c r="V8" s="235">
        <f>SUM(V9:V13)</f>
        <v>0</v>
      </c>
      <c r="W8" s="235"/>
      <c r="X8" s="235"/>
      <c r="AG8" t="s">
        <v>127</v>
      </c>
    </row>
    <row r="9" spans="1:60" ht="20.399999999999999" outlineLevel="1" x14ac:dyDescent="0.25">
      <c r="A9" s="242">
        <v>1</v>
      </c>
      <c r="B9" s="243" t="s">
        <v>342</v>
      </c>
      <c r="C9" s="261" t="s">
        <v>343</v>
      </c>
      <c r="D9" s="244" t="s">
        <v>129</v>
      </c>
      <c r="E9" s="245">
        <v>1</v>
      </c>
      <c r="F9" s="246"/>
      <c r="G9" s="247">
        <f>ROUND(E9*F9,2)</f>
        <v>0</v>
      </c>
      <c r="H9" s="232"/>
      <c r="I9" s="231">
        <f>ROUND(E9*H9,2)</f>
        <v>0</v>
      </c>
      <c r="J9" s="232"/>
      <c r="K9" s="231">
        <f>ROUND(E9*J9,2)</f>
        <v>0</v>
      </c>
      <c r="L9" s="231">
        <v>21</v>
      </c>
      <c r="M9" s="231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1"/>
      <c r="S9" s="231" t="s">
        <v>130</v>
      </c>
      <c r="T9" s="231" t="s">
        <v>131</v>
      </c>
      <c r="U9" s="231">
        <v>0</v>
      </c>
      <c r="V9" s="231">
        <f>ROUND(E9*U9,2)</f>
        <v>0</v>
      </c>
      <c r="W9" s="231"/>
      <c r="X9" s="231" t="s">
        <v>132</v>
      </c>
      <c r="Y9" s="211"/>
      <c r="Z9" s="211"/>
      <c r="AA9" s="211"/>
      <c r="AB9" s="211"/>
      <c r="AC9" s="211"/>
      <c r="AD9" s="211"/>
      <c r="AE9" s="211"/>
      <c r="AF9" s="211"/>
      <c r="AG9" s="211" t="s">
        <v>142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5">
      <c r="A10" s="228"/>
      <c r="B10" s="229"/>
      <c r="C10" s="263" t="s">
        <v>344</v>
      </c>
      <c r="D10" s="254"/>
      <c r="E10" s="254"/>
      <c r="F10" s="254"/>
      <c r="G10" s="254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11"/>
      <c r="Z10" s="211"/>
      <c r="AA10" s="211"/>
      <c r="AB10" s="211"/>
      <c r="AC10" s="211"/>
      <c r="AD10" s="211"/>
      <c r="AE10" s="211"/>
      <c r="AF10" s="211"/>
      <c r="AG10" s="211" t="s">
        <v>169</v>
      </c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57" t="str">
        <f>C10</f>
        <v>- dodávka včetně komínů pro odkouření, prostupů stavebními konstrukcemi včetně stavebních prací a začištění.</v>
      </c>
      <c r="BB10" s="211"/>
      <c r="BC10" s="211"/>
      <c r="BD10" s="211"/>
      <c r="BE10" s="211"/>
      <c r="BF10" s="211"/>
      <c r="BG10" s="211"/>
      <c r="BH10" s="211"/>
    </row>
    <row r="11" spans="1:60" outlineLevel="1" x14ac:dyDescent="0.25">
      <c r="A11" s="228"/>
      <c r="B11" s="229"/>
      <c r="C11" s="264" t="s">
        <v>345</v>
      </c>
      <c r="D11" s="255"/>
      <c r="E11" s="255"/>
      <c r="F11" s="255"/>
      <c r="G11" s="255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11"/>
      <c r="Z11" s="211"/>
      <c r="AA11" s="211"/>
      <c r="AB11" s="211"/>
      <c r="AC11" s="211"/>
      <c r="AD11" s="211"/>
      <c r="AE11" s="211"/>
      <c r="AF11" s="211"/>
      <c r="AG11" s="211" t="s">
        <v>169</v>
      </c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57" t="str">
        <f>C11</f>
        <v>- dodávka včetně žaluzii pro sání a výdech + stavební přípomoce včetně dodávky systémových překladů zdiva</v>
      </c>
      <c r="BB11" s="211"/>
      <c r="BC11" s="211"/>
      <c r="BD11" s="211"/>
      <c r="BE11" s="211"/>
      <c r="BF11" s="211"/>
      <c r="BG11" s="211"/>
      <c r="BH11" s="211"/>
    </row>
    <row r="12" spans="1:60" outlineLevel="1" x14ac:dyDescent="0.25">
      <c r="A12" s="228"/>
      <c r="B12" s="229"/>
      <c r="C12" s="264" t="s">
        <v>346</v>
      </c>
      <c r="D12" s="255"/>
      <c r="E12" s="255"/>
      <c r="F12" s="255"/>
      <c r="G12" s="255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11"/>
      <c r="Z12" s="211"/>
      <c r="AA12" s="211"/>
      <c r="AB12" s="211"/>
      <c r="AC12" s="211"/>
      <c r="AD12" s="211"/>
      <c r="AE12" s="211"/>
      <c r="AF12" s="211"/>
      <c r="AG12" s="211" t="s">
        <v>169</v>
      </c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ht="21" outlineLevel="1" x14ac:dyDescent="0.25">
      <c r="A13" s="228"/>
      <c r="B13" s="229"/>
      <c r="C13" s="264" t="s">
        <v>347</v>
      </c>
      <c r="D13" s="255"/>
      <c r="E13" s="255"/>
      <c r="F13" s="255"/>
      <c r="G13" s="255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11"/>
      <c r="Z13" s="211"/>
      <c r="AA13" s="211"/>
      <c r="AB13" s="211"/>
      <c r="AC13" s="211"/>
      <c r="AD13" s="211"/>
      <c r="AE13" s="211"/>
      <c r="AF13" s="211"/>
      <c r="AG13" s="211" t="s">
        <v>169</v>
      </c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57" t="str">
        <f>C13</f>
        <v>- dodávka + montáž kompletní dodávky elektrického napojení na stávající rozvodnu EI včetně zprovoznění, zaškolení obsluhy atd.</v>
      </c>
      <c r="BB13" s="211"/>
      <c r="BC13" s="211"/>
      <c r="BD13" s="211"/>
      <c r="BE13" s="211"/>
      <c r="BF13" s="211"/>
      <c r="BG13" s="211"/>
      <c r="BH13" s="211"/>
    </row>
    <row r="14" spans="1:60" x14ac:dyDescent="0.25">
      <c r="A14" s="3"/>
      <c r="B14" s="4"/>
      <c r="C14" s="266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AE14">
        <v>15</v>
      </c>
      <c r="AF14">
        <v>21</v>
      </c>
      <c r="AG14" t="s">
        <v>113</v>
      </c>
    </row>
    <row r="15" spans="1:60" x14ac:dyDescent="0.25">
      <c r="A15" s="214"/>
      <c r="B15" s="215" t="s">
        <v>31</v>
      </c>
      <c r="C15" s="267"/>
      <c r="D15" s="216"/>
      <c r="E15" s="217"/>
      <c r="F15" s="217"/>
      <c r="G15" s="258">
        <f>G8</f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AE15">
        <f>SUMIF(L7:L13,AE14,G7:G13)</f>
        <v>0</v>
      </c>
      <c r="AF15">
        <f>SUMIF(L7:L13,AF14,G7:G13)</f>
        <v>0</v>
      </c>
      <c r="AG15" t="s">
        <v>338</v>
      </c>
    </row>
    <row r="16" spans="1:60" x14ac:dyDescent="0.25">
      <c r="A16" s="3"/>
      <c r="B16" s="4"/>
      <c r="C16" s="266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33" x14ac:dyDescent="0.25">
      <c r="A17" s="3"/>
      <c r="B17" s="4"/>
      <c r="C17" s="266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33" x14ac:dyDescent="0.25">
      <c r="A18" s="218" t="s">
        <v>339</v>
      </c>
      <c r="B18" s="218"/>
      <c r="C18" s="268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33" x14ac:dyDescent="0.25">
      <c r="A19" s="219"/>
      <c r="B19" s="220"/>
      <c r="C19" s="269"/>
      <c r="D19" s="220"/>
      <c r="E19" s="220"/>
      <c r="F19" s="220"/>
      <c r="G19" s="22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AG19" t="s">
        <v>340</v>
      </c>
    </row>
    <row r="20" spans="1:33" x14ac:dyDescent="0.25">
      <c r="A20" s="222"/>
      <c r="B20" s="223"/>
      <c r="C20" s="270"/>
      <c r="D20" s="223"/>
      <c r="E20" s="223"/>
      <c r="F20" s="223"/>
      <c r="G20" s="22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3" x14ac:dyDescent="0.25">
      <c r="A21" s="222"/>
      <c r="B21" s="223"/>
      <c r="C21" s="270"/>
      <c r="D21" s="223"/>
      <c r="E21" s="223"/>
      <c r="F21" s="223"/>
      <c r="G21" s="22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33" x14ac:dyDescent="0.25">
      <c r="A22" s="222"/>
      <c r="B22" s="223"/>
      <c r="C22" s="270"/>
      <c r="D22" s="223"/>
      <c r="E22" s="223"/>
      <c r="F22" s="223"/>
      <c r="G22" s="22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33" x14ac:dyDescent="0.25">
      <c r="A23" s="225"/>
      <c r="B23" s="226"/>
      <c r="C23" s="271"/>
      <c r="D23" s="226"/>
      <c r="E23" s="226"/>
      <c r="F23" s="226"/>
      <c r="G23" s="22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33" x14ac:dyDescent="0.25">
      <c r="A24" s="3"/>
      <c r="B24" s="4"/>
      <c r="C24" s="266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33" x14ac:dyDescent="0.25">
      <c r="C25" s="272"/>
      <c r="D25" s="10"/>
      <c r="AG25" t="s">
        <v>341</v>
      </c>
    </row>
    <row r="26" spans="1:33" x14ac:dyDescent="0.25">
      <c r="D26" s="10"/>
    </row>
    <row r="27" spans="1:33" x14ac:dyDescent="0.25">
      <c r="D27" s="10"/>
    </row>
    <row r="28" spans="1:33" x14ac:dyDescent="0.25">
      <c r="D28" s="10"/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0">
    <mergeCell ref="A1:G1"/>
    <mergeCell ref="C2:G2"/>
    <mergeCell ref="C3:G3"/>
    <mergeCell ref="C4:G4"/>
    <mergeCell ref="A18:C18"/>
    <mergeCell ref="A19:G23"/>
    <mergeCell ref="C10:G10"/>
    <mergeCell ref="C11:G11"/>
    <mergeCell ref="C12:G12"/>
    <mergeCell ref="C13:G13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SO01 01 Pol</vt:lpstr>
      <vt:lpstr>SO01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'SO01 02 Pol'!Názvy_tisku</vt:lpstr>
      <vt:lpstr>oadresa</vt:lpstr>
      <vt:lpstr>Stavba!Objednatel</vt:lpstr>
      <vt:lpstr>Stavba!Objekt</vt:lpstr>
      <vt:lpstr>'SO01 01 Pol'!Oblast_tisku</vt:lpstr>
      <vt:lpstr>'SO01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Melmerová</dc:creator>
  <cp:lastModifiedBy>Jitka Melmerová</cp:lastModifiedBy>
  <cp:lastPrinted>2019-03-19T12:27:02Z</cp:lastPrinted>
  <dcterms:created xsi:type="dcterms:W3CDTF">2009-04-08T07:15:50Z</dcterms:created>
  <dcterms:modified xsi:type="dcterms:W3CDTF">2020-02-06T13:19:08Z</dcterms:modified>
</cp:coreProperties>
</file>